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14385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<sst xmlns="http://schemas.openxmlformats.org/spreadsheetml/2006/main" count="1392" uniqueCount="601">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</sst>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A28" zoomScaleNormal="100" workbookViewId="0">
      <selection activeCell="F46" sqref="F46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51" t="s">
        <v>563</v>
      </c>
      <c r="D1" s="351"/>
      <c r="E1" s="351"/>
      <c r="F1" s="351"/>
      <c r="G1" s="351"/>
      <c r="H1" s="351"/>
    </row>
    <row r="2" spans="3:8" ht="15.75" customHeight="1">
      <c r="C2" s="348" t="s">
        <v>564</v>
      </c>
      <c r="D2" s="348"/>
      <c r="E2" s="348"/>
      <c r="F2" s="348"/>
      <c r="G2" s="348"/>
      <c r="H2" s="348"/>
    </row>
    <row r="3" spans="3:8" ht="19.5" customHeight="1">
      <c r="C3" s="349" t="s">
        <v>582</v>
      </c>
      <c r="D3" s="349"/>
      <c r="E3" s="349"/>
      <c r="F3" s="349"/>
      <c r="G3" s="349"/>
      <c r="H3" s="349"/>
    </row>
    <row r="4" spans="3:8" ht="18" customHeight="1">
      <c r="C4" s="350" t="s">
        <v>565</v>
      </c>
      <c r="D4" s="350"/>
      <c r="E4" s="350"/>
      <c r="F4" s="350"/>
      <c r="G4" s="350"/>
      <c r="H4" s="350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51" t="s">
        <v>566</v>
      </c>
      <c r="D6" s="351"/>
      <c r="E6" s="351"/>
      <c r="F6" s="351"/>
      <c r="G6" s="351"/>
      <c r="H6" s="351"/>
    </row>
    <row r="7" spans="3:8" ht="15.75" customHeight="1">
      <c r="C7" s="351" t="s">
        <v>567</v>
      </c>
      <c r="D7" s="351"/>
      <c r="E7" s="351"/>
      <c r="F7" s="351"/>
      <c r="G7" s="351"/>
      <c r="H7" s="351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73" t="s">
        <v>572</v>
      </c>
      <c r="D18" s="373"/>
      <c r="E18" s="373"/>
      <c r="F18" s="161" t="str">
        <f>"Từ ngày "&amp;TEXT(I18,"dd/mm/yyyy")&amp;" đến "&amp;TEXT(I19,"dd/mm/yyyy")</f>
        <v>Từ ngày 07/04/2025 đến 13/04/2025</v>
      </c>
      <c r="I18" s="176">
        <v>45754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07/04/2025 to 13/04/2025</v>
      </c>
      <c r="I19" s="176">
        <f>I18+6</f>
        <v>45760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45761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61">
        <f>F20</f>
        <v>45761</v>
      </c>
      <c r="G21" s="361"/>
      <c r="H21" s="361"/>
      <c r="I21" s="361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52" t="s">
        <v>531</v>
      </c>
      <c r="D23" s="353"/>
      <c r="E23" s="354" t="s">
        <v>541</v>
      </c>
      <c r="F23" s="353"/>
      <c r="G23" s="280" t="s">
        <v>542</v>
      </c>
      <c r="H23" s="281" t="s">
        <v>560</v>
      </c>
      <c r="J23" s="179"/>
      <c r="M23" s="184"/>
    </row>
    <row r="24" spans="3:13" ht="15.75" customHeight="1">
      <c r="C24" s="355" t="s">
        <v>27</v>
      </c>
      <c r="D24" s="356"/>
      <c r="E24" s="357" t="s">
        <v>330</v>
      </c>
      <c r="F24" s="358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45760</v>
      </c>
      <c r="H25" s="189">
        <f>+I18-1</f>
        <v>45753</v>
      </c>
      <c r="I25" s="190"/>
      <c r="J25" s="179"/>
      <c r="M25" s="184"/>
    </row>
    <row r="26" spans="3:13" ht="15.75" customHeight="1">
      <c r="C26" s="346" t="s">
        <v>574</v>
      </c>
      <c r="D26" s="347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44">
        <v>1</v>
      </c>
      <c r="D28" s="345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9">
        <v>1.1000000000000001</v>
      </c>
      <c r="D30" s="360"/>
      <c r="E30" s="206" t="s">
        <v>584</v>
      </c>
      <c r="F30" s="207"/>
      <c r="G30" s="163">
        <f>H34</f>
        <v>197533499401</v>
      </c>
      <c r="H30" s="163">
        <v>217006225576</v>
      </c>
      <c r="I30" s="208"/>
      <c r="J30" s="209"/>
      <c r="K30" s="208"/>
      <c r="L30" s="208"/>
      <c r="M30" s="184"/>
    </row>
    <row r="31" spans="3:13" ht="15.75" customHeight="1">
      <c r="C31" s="341">
        <v>1.2</v>
      </c>
      <c r="D31" s="342"/>
      <c r="E31" s="210" t="s">
        <v>585</v>
      </c>
      <c r="F31" s="211"/>
      <c r="G31" s="255">
        <f>H35</f>
        <v>11958.79</v>
      </c>
      <c r="H31" s="255">
        <v>12775.05</v>
      </c>
      <c r="I31" s="208"/>
      <c r="J31" s="209"/>
      <c r="K31" s="208"/>
      <c r="L31" s="208"/>
      <c r="M31" s="184"/>
    </row>
    <row r="32" spans="3:13" ht="15.75" customHeight="1">
      <c r="C32" s="344">
        <v>2</v>
      </c>
      <c r="D32" s="345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9">
        <v>2.1</v>
      </c>
      <c r="D34" s="360"/>
      <c r="E34" s="206" t="s">
        <v>586</v>
      </c>
      <c r="F34" s="207"/>
      <c r="G34" s="163">
        <v>200909653857</v>
      </c>
      <c r="H34" s="163">
        <v>197533499401</v>
      </c>
      <c r="I34" s="208"/>
      <c r="J34" s="209"/>
      <c r="K34" s="208"/>
      <c r="L34" s="208"/>
      <c r="M34" s="214"/>
    </row>
    <row r="35" spans="3:13" ht="15.75" customHeight="1">
      <c r="C35" s="341">
        <v>2.2000000000000002</v>
      </c>
      <c r="D35" s="342"/>
      <c r="E35" s="215" t="s">
        <v>587</v>
      </c>
      <c r="F35" s="205"/>
      <c r="G35" s="255">
        <v>11966.65</v>
      </c>
      <c r="H35" s="255">
        <v>11958.79</v>
      </c>
      <c r="I35" s="208"/>
      <c r="J35" s="209"/>
      <c r="K35" s="208"/>
      <c r="L35" s="208"/>
    </row>
    <row r="36" spans="3:13" ht="15.75" customHeight="1">
      <c r="C36" s="362">
        <v>3</v>
      </c>
      <c r="D36" s="363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3376154456</v>
      </c>
      <c r="H37" s="298">
        <f>H34-H30</f>
        <v>-19472726175</v>
      </c>
      <c r="I37" s="208"/>
      <c r="J37" s="209"/>
      <c r="K37" s="208"/>
      <c r="L37" s="208"/>
    </row>
    <row r="38" spans="3:13" ht="15.75" customHeight="1">
      <c r="C38" s="364">
        <v>3.1</v>
      </c>
      <c r="D38" s="365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-282947687</v>
      </c>
      <c r="H39" s="298">
        <f>H37-H41</f>
        <v>-13724911719</v>
      </c>
      <c r="I39" s="208"/>
      <c r="J39" s="209"/>
      <c r="K39" s="208"/>
      <c r="L39" s="208"/>
    </row>
    <row r="40" spans="3:13" ht="15.75" customHeight="1">
      <c r="C40" s="339">
        <v>3.2</v>
      </c>
      <c r="D40" s="340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3659102143</v>
      </c>
      <c r="H41" s="298">
        <v>-5747814456</v>
      </c>
      <c r="I41" s="208"/>
      <c r="J41" s="273"/>
      <c r="K41" s="208"/>
      <c r="L41" s="208"/>
    </row>
    <row r="42" spans="3:13" ht="15.75" customHeight="1">
      <c r="C42" s="339">
        <v>3.3</v>
      </c>
      <c r="D42" s="340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62">
        <v>4</v>
      </c>
      <c r="D44" s="366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6.572571305289987E-4</v>
      </c>
      <c r="H45" s="262">
        <f>H35/H31-1</f>
        <v>-6.3894857554373408E-2</v>
      </c>
      <c r="I45" s="198"/>
      <c r="J45" s="209"/>
      <c r="K45" s="208"/>
      <c r="L45" s="208"/>
    </row>
    <row r="46" spans="3:13" ht="15.75" customHeight="1">
      <c r="C46" s="362">
        <v>5</v>
      </c>
      <c r="D46" s="366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71">
        <v>5.0999999999999996</v>
      </c>
      <c r="D48" s="372"/>
      <c r="E48" s="237" t="s">
        <v>588</v>
      </c>
      <c r="F48" s="207"/>
      <c r="G48" s="299">
        <v>13243.04</v>
      </c>
      <c r="H48" s="277">
        <v>13243.04</v>
      </c>
      <c r="I48" s="208"/>
      <c r="J48" s="209"/>
      <c r="K48" s="208"/>
      <c r="L48" s="208"/>
    </row>
    <row r="49" spans="3:12" ht="15.75" customHeight="1">
      <c r="C49" s="371">
        <v>5.2</v>
      </c>
      <c r="D49" s="372"/>
      <c r="E49" s="238" t="s">
        <v>589</v>
      </c>
      <c r="F49" s="239"/>
      <c r="G49" s="299">
        <v>10631.54</v>
      </c>
      <c r="H49" s="278">
        <v>11317.72</v>
      </c>
      <c r="I49" s="208"/>
      <c r="J49" s="209"/>
      <c r="K49" s="208"/>
      <c r="L49" s="208"/>
    </row>
    <row r="50" spans="3:12" ht="15.75" customHeight="1">
      <c r="C50" s="369">
        <v>6</v>
      </c>
      <c r="D50" s="370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71">
        <v>6.1</v>
      </c>
      <c r="D51" s="372">
        <v>6.1</v>
      </c>
      <c r="E51" s="242" t="s">
        <v>596</v>
      </c>
      <c r="F51" s="243"/>
      <c r="G51" s="300">
        <v>98341.59</v>
      </c>
      <c r="H51" s="300">
        <v>98341.59</v>
      </c>
      <c r="I51" s="272"/>
      <c r="J51" s="209"/>
      <c r="K51" s="208"/>
      <c r="L51" s="208"/>
    </row>
    <row r="52" spans="3:12" ht="15.75" customHeight="1">
      <c r="C52" s="371">
        <v>6.2</v>
      </c>
      <c r="D52" s="372"/>
      <c r="E52" s="206" t="s">
        <v>590</v>
      </c>
      <c r="F52" s="237"/>
      <c r="G52" s="267">
        <f>G51*G35</f>
        <v>1176819387.9735</v>
      </c>
      <c r="H52" s="267">
        <f>H51*H35</f>
        <v>1176046423.0761001</v>
      </c>
      <c r="I52" s="271"/>
      <c r="J52" s="209"/>
      <c r="K52" s="208"/>
      <c r="L52" s="208"/>
    </row>
    <row r="53" spans="3:12" ht="15.75" customHeight="1" thickBot="1">
      <c r="C53" s="367">
        <v>6.2</v>
      </c>
      <c r="D53" s="368">
        <v>6.3</v>
      </c>
      <c r="E53" s="244" t="s">
        <v>594</v>
      </c>
      <c r="F53" s="244"/>
      <c r="G53" s="268">
        <f>G52/G34</f>
        <v>5.8574556542271292E-3</v>
      </c>
      <c r="H53" s="268">
        <f>H52/H34</f>
        <v>5.9536555907850558E-3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36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43" t="s">
        <v>598</v>
      </c>
      <c r="H65" s="34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38"/>
      <c r="H69" s="338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G56:H56"/>
    <mergeCell ref="G68:H68"/>
    <mergeCell ref="G69:H69"/>
    <mergeCell ref="C40:D40"/>
    <mergeCell ref="C35:D35"/>
    <mergeCell ref="G65:H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VFJ3hVZqneC3dHYxJNBx0hrmLSzPQIDNmWvM3pL4Qlc=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4EzkzmiBqoH9iSe6kgFRHwOeztosiouEH/lous7bAXg=</DigestValue>
    </Reference>
  </SignedInfo>
  <SignatureValue>oJNC3VQE9N/HYMyTJ7Fy7yBlWcqejv5StiHCmH8VF+zbF7su4kuFusR5NB2WSpRXCvSi440CGYtk
d+orFxiMq1i9/R1RspyI3bZ74HVTW/HvxJOLYxCcokH/RyOYEFQjDsOwuiYFHg3EnVRMG0BJtSII
/nVlDMSn4maG02MZPGuXQ6UvrjZmknbTtJWvyxDpJ64zG7igrWGwFXg7voBxzhYNX6xCzC4c3WT8
NqbuG64GQ5EZM/GvdPMPuVThu2g8BDLeJDT2QWtDOl0PlBQVlDY8PuvMBWkwIaV5j0pM7ubFv2DX
+E5na6aanDKRrtMUOOGQKqmJ3yuj7UaS5hnBUQ==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YX1QsZU6wyu4vuc4SH49Hk57/j98j/Q2jLiP7P13iUU=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VYsSzXpI7eH7gBwKiKwI4GoSJ90NhD1wL7quxJY0o/I=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7TlVMn5vTX+fdAzeJyDCILW707ylRTjb3yTVktoulaY=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2025-04-14T08:18:48Z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2025-04-14T08:18:48Z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Tqovm4n/Lvx+J2GgWUPoRtu22zXUh3m1ueFymSWZLwE=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15EnpTl97GsJgNo4eMD5tp1ffv6aYLyMcpsI7h7fB6Y=</DigestValue>
    </Reference>
  </SignedInfo>
  <SignatureValue>nShkIRfB6rcktk9aZb9DlFP1WgwX5LjqAih5gM76SKD1L4QLGB+edCrirdQP9UXH+mkq8zrmsNBm
FhqctIVEgYwckhPqnsbBznsx3zjJGtsJp+zoAYHI3RgMY9PG90Yb92HrLK/GENPwezJ5l60B3FaC
53ivZf972LOC8Y0o6pPDAJE5L71daGB176CppBXq5+kaw3FL7qfomnUlzl4dGA3LPsQKhJuY2WPR
IOu+HeZNykvpgqJMAdy6/OQFAkc7ZdfMwfeILziu8DQ/TYmXHeZrQWK8m6hDM1ubvKcPD2j8zTBa
t6ez0lGsmEgl47hglXLYvXaMnoMcF2OmpT+IGw==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YX1QsZU6wyu4vuc4SH49Hk57/j98j/Q2jLiP7P13iUU=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VYsSzXpI7eH7gBwKiKwI4GoSJ90NhD1wL7quxJY0o/I=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7TlVMn5vTX+fdAzeJyDCILW707ylRTjb3yTVktoulaY=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2025-04-14T11:21:45Z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2025-04-14T11:21:45Z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2025-04-14T02:34:14Z</dcterms:modified>
</cp:coreProperties>
</file>