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28800" windowHeight="106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<sst xmlns="http://schemas.openxmlformats.org/spreadsheetml/2006/main" count="1392" uniqueCount="599">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</sst>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299" t="s">
        <v>50</v>
      </c>
      <c r="B2" s="300"/>
      <c r="C2" s="300"/>
      <c r="D2" s="300"/>
      <c r="E2" s="300"/>
      <c r="F2" s="30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1" t="s">
        <v>51</v>
      </c>
      <c r="D3" s="301"/>
      <c r="E3" s="301"/>
      <c r="F3" s="301"/>
      <c r="G3" s="301"/>
      <c r="H3" s="301"/>
      <c r="I3" s="301"/>
      <c r="J3" s="301"/>
      <c r="K3" s="301"/>
      <c r="L3" s="301"/>
      <c r="M3" s="302" t="s">
        <v>23</v>
      </c>
      <c r="N3" s="309"/>
      <c r="O3" s="316" t="s">
        <v>24</v>
      </c>
      <c r="P3" s="317"/>
      <c r="Q3" s="302" t="s">
        <v>5</v>
      </c>
      <c r="R3" s="302"/>
      <c r="S3" s="309"/>
      <c r="T3" s="304"/>
      <c r="U3" s="311" t="s">
        <v>26</v>
      </c>
      <c r="V3" s="312"/>
      <c r="W3" s="313" t="s">
        <v>25</v>
      </c>
    </row>
    <row r="4" spans="1:23" ht="12.75" customHeight="1">
      <c r="A4" s="309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05" t="s">
        <v>52</v>
      </c>
      <c r="I4" s="302" t="s">
        <v>34</v>
      </c>
      <c r="J4" s="304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05" t="s">
        <v>36</v>
      </c>
      <c r="V4" s="302" t="s">
        <v>39</v>
      </c>
      <c r="W4" s="314"/>
    </row>
    <row r="5" spans="1:23">
      <c r="A5" s="304"/>
      <c r="B5" s="304"/>
      <c r="C5" s="304"/>
      <c r="D5" s="304"/>
      <c r="E5" s="304"/>
      <c r="F5" s="304"/>
      <c r="G5" s="304"/>
      <c r="H5" s="306"/>
      <c r="I5" s="106" t="s">
        <v>40</v>
      </c>
      <c r="J5" s="106" t="s">
        <v>41</v>
      </c>
      <c r="K5" s="304"/>
      <c r="L5" s="304"/>
      <c r="M5" s="304"/>
      <c r="N5" s="304"/>
      <c r="O5" s="304"/>
      <c r="P5" s="304"/>
      <c r="Q5" s="303"/>
      <c r="R5" s="303"/>
      <c r="S5" s="304"/>
      <c r="T5" s="303"/>
      <c r="U5" s="306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7" t="s">
        <v>5</v>
      </c>
      <c r="B179" s="30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2"/>
      <c r="C3" s="322"/>
      <c r="D3" s="32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18">
        <v>41948</v>
      </c>
      <c r="C4" s="318"/>
      <c r="D4" s="31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18">
        <v>41949</v>
      </c>
      <c r="C5" s="318"/>
      <c r="D5" s="31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2">
        <v>111000</v>
      </c>
      <c r="C6" s="322"/>
      <c r="D6" s="32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18" t="s">
        <v>226</v>
      </c>
      <c r="C9" s="318"/>
      <c r="D9" s="31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2" t="e">
        <f>VLOOKUP(I11,#REF!,4,0)*1000</f>
        <v>#REF!</v>
      </c>
      <c r="C11" s="322"/>
      <c r="D11" s="32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2">
        <v>10000</v>
      </c>
      <c r="C17" s="322"/>
      <c r="D17" s="32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2">
        <v>10000</v>
      </c>
      <c r="C19" s="322"/>
      <c r="D19" s="32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18"/>
      <c r="C21" s="318"/>
      <c r="D21" s="31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19" t="s">
        <v>241</v>
      </c>
      <c r="F23" s="319"/>
      <c r="G23" s="31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C30" zoomScale="87" zoomScaleNormal="87" zoomScaleSheetLayoutView="87" workbookViewId="0">
      <selection activeCell="E42" sqref="E42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34" t="s">
        <v>561</v>
      </c>
      <c r="C1" s="334"/>
      <c r="D1" s="334"/>
      <c r="E1" s="334"/>
      <c r="F1" s="334"/>
      <c r="G1" s="334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34" t="s">
        <v>564</v>
      </c>
      <c r="C6" s="334"/>
      <c r="D6" s="334"/>
      <c r="E6" s="334"/>
      <c r="F6" s="334"/>
      <c r="G6" s="334"/>
    </row>
    <row r="7" spans="2:7" ht="15.75" customHeight="1">
      <c r="B7" s="334" t="s">
        <v>565</v>
      </c>
      <c r="C7" s="334"/>
      <c r="D7" s="334"/>
      <c r="E7" s="334"/>
      <c r="F7" s="334"/>
      <c r="G7" s="334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51" t="s">
        <v>570</v>
      </c>
      <c r="C18" s="351"/>
      <c r="D18" s="351"/>
      <c r="E18" s="161" t="str">
        <f>"Từ ngày "&amp;TEXT(H18,"dd/mm/yyyy")&amp;" đến "&amp;TEXT(H19,"dd/mm/yyyy")</f>
        <v>Từ ngày 17/02/2025 đến 23/02/2025</v>
      </c>
      <c r="H18" s="176">
        <v>45705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17/02/2025 to 23/02/2025</v>
      </c>
      <c r="H19" s="176">
        <f>H18+6</f>
        <v>45711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45712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65">
        <f>E20</f>
        <v>45712</v>
      </c>
      <c r="F21" s="365"/>
      <c r="G21" s="365"/>
      <c r="H21" s="365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9" t="s">
        <v>531</v>
      </c>
      <c r="C23" s="360"/>
      <c r="D23" s="359" t="s">
        <v>541</v>
      </c>
      <c r="E23" s="360"/>
      <c r="F23" s="266" t="s">
        <v>542</v>
      </c>
      <c r="G23" s="266" t="s">
        <v>542</v>
      </c>
      <c r="I23" s="179"/>
      <c r="L23" s="184"/>
    </row>
    <row r="24" spans="2:12" ht="15.75" customHeight="1">
      <c r="B24" s="361" t="s">
        <v>27</v>
      </c>
      <c r="C24" s="362"/>
      <c r="D24" s="363" t="s">
        <v>330</v>
      </c>
      <c r="E24" s="364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45711</v>
      </c>
      <c r="G25" s="188">
        <f>H18-1</f>
        <v>45704</v>
      </c>
      <c r="H25" s="189"/>
      <c r="I25" s="179"/>
      <c r="L25" s="184"/>
    </row>
    <row r="26" spans="2:12" ht="15.75" customHeight="1">
      <c r="B26" s="354" t="s">
        <v>572</v>
      </c>
      <c r="C26" s="355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7">
        <v>1</v>
      </c>
      <c r="C28" s="348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49">
        <v>1.1000000000000001</v>
      </c>
      <c r="C30" s="350"/>
      <c r="D30" s="203" t="s">
        <v>584</v>
      </c>
      <c r="E30" s="204"/>
      <c r="F30" s="163">
        <f>G34</f>
        <v>92292230533</v>
      </c>
      <c r="G30" s="163">
        <v>91582387918</v>
      </c>
      <c r="H30" s="205"/>
      <c r="I30" s="206"/>
      <c r="J30" s="205"/>
      <c r="K30" s="205"/>
      <c r="L30" s="184"/>
    </row>
    <row r="31" spans="2:12" ht="15.75" customHeight="1">
      <c r="B31" s="352">
        <v>1.2</v>
      </c>
      <c r="C31" s="353"/>
      <c r="D31" s="207" t="s">
        <v>585</v>
      </c>
      <c r="E31" s="208"/>
      <c r="F31" s="246">
        <f>G35</f>
        <v>12793.21</v>
      </c>
      <c r="G31" s="246">
        <v>12694.5</v>
      </c>
      <c r="H31" s="205"/>
      <c r="I31" s="206"/>
      <c r="J31" s="205"/>
      <c r="K31" s="205"/>
      <c r="L31" s="184"/>
    </row>
    <row r="32" spans="2:12" ht="15.75" customHeight="1">
      <c r="B32" s="347">
        <v>2</v>
      </c>
      <c r="C32" s="348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49">
        <v>2.1</v>
      </c>
      <c r="C34" s="350"/>
      <c r="D34" s="203" t="s">
        <v>586</v>
      </c>
      <c r="E34" s="204"/>
      <c r="F34" s="248">
        <v>93611285645</v>
      </c>
      <c r="G34" s="163">
        <v>92292230533</v>
      </c>
      <c r="H34" s="205"/>
      <c r="I34" s="206"/>
      <c r="J34" s="205"/>
      <c r="K34" s="205"/>
      <c r="L34" s="210"/>
    </row>
    <row r="35" spans="2:12" ht="15.75" customHeight="1">
      <c r="B35" s="352">
        <v>2.2000000000000002</v>
      </c>
      <c r="C35" s="353"/>
      <c r="D35" s="211" t="s">
        <v>587</v>
      </c>
      <c r="E35" s="202"/>
      <c r="F35" s="297">
        <v>12900.45</v>
      </c>
      <c r="G35" s="246">
        <v>12793.21</v>
      </c>
      <c r="H35" s="205"/>
      <c r="I35" s="206"/>
      <c r="J35" s="205"/>
      <c r="K35" s="205"/>
    </row>
    <row r="36" spans="2:12" ht="15.75" customHeight="1">
      <c r="B36" s="336">
        <v>3</v>
      </c>
      <c r="C36" s="337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1319055112</v>
      </c>
      <c r="G37" s="275">
        <f>G34-G30</f>
        <v>709842615</v>
      </c>
      <c r="H37" s="205"/>
      <c r="I37" s="206"/>
      <c r="J37" s="205"/>
      <c r="K37" s="205"/>
    </row>
    <row r="38" spans="2:12" ht="15.75" customHeight="1">
      <c r="B38" s="338">
        <v>3.1</v>
      </c>
      <c r="C38" s="339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776480390</v>
      </c>
      <c r="G39" s="275">
        <f>G37-G41</f>
        <v>713885786</v>
      </c>
      <c r="H39" s="205"/>
      <c r="I39" s="206"/>
      <c r="J39" s="205"/>
      <c r="K39" s="205"/>
    </row>
    <row r="40" spans="2:12" ht="15.75" customHeight="1">
      <c r="B40" s="340">
        <v>3.2</v>
      </c>
      <c r="C40" s="341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542574722</v>
      </c>
      <c r="G41" s="275">
        <v>-4043171</v>
      </c>
      <c r="H41" s="205"/>
      <c r="I41" s="206"/>
      <c r="J41" s="205"/>
      <c r="K41" s="205"/>
    </row>
    <row r="42" spans="2:12" ht="15.75" customHeight="1">
      <c r="B42" s="340">
        <v>3.3</v>
      </c>
      <c r="C42" s="341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36">
        <v>4</v>
      </c>
      <c r="C44" s="342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8.3825716923275895E-3</v>
      </c>
      <c r="G45" s="253">
        <f>G35/G31-1</f>
        <v>7.7758084209695877E-3</v>
      </c>
      <c r="H45" s="205"/>
      <c r="I45" s="206"/>
      <c r="J45" s="205"/>
      <c r="K45" s="205"/>
    </row>
    <row r="46" spans="2:12" ht="15.75" customHeight="1">
      <c r="B46" s="336">
        <v>5</v>
      </c>
      <c r="C46" s="342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43">
        <v>5.0999999999999996</v>
      </c>
      <c r="C48" s="344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43">
        <v>5.2</v>
      </c>
      <c r="C49" s="344"/>
      <c r="D49" s="231" t="s">
        <v>589</v>
      </c>
      <c r="E49" s="232"/>
      <c r="F49" s="298">
        <v>12090.3</v>
      </c>
      <c r="G49" s="264">
        <v>12090.3</v>
      </c>
      <c r="H49" s="205"/>
      <c r="I49" s="206"/>
      <c r="J49" s="205"/>
      <c r="K49" s="205"/>
    </row>
    <row r="50" spans="2:11" ht="15.75" customHeight="1">
      <c r="B50" s="345">
        <v>6</v>
      </c>
      <c r="C50" s="346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43">
        <v>6.1</v>
      </c>
      <c r="C51" s="344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43">
        <v>6.2</v>
      </c>
      <c r="C52" s="344"/>
      <c r="D52" s="203" t="s">
        <v>591</v>
      </c>
      <c r="E52" s="230"/>
      <c r="F52" s="264">
        <f>F51*F35</f>
        <v>115572809.469</v>
      </c>
      <c r="G52" s="264">
        <f>G51*G35</f>
        <v>114612065.61219999</v>
      </c>
      <c r="H52" s="205"/>
      <c r="I52" s="206"/>
      <c r="J52" s="205"/>
      <c r="K52" s="205"/>
    </row>
    <row r="53" spans="2:11" ht="15.75" customHeight="1">
      <c r="B53" s="343">
        <v>6.2</v>
      </c>
      <c r="C53" s="344">
        <v>6.3</v>
      </c>
      <c r="D53" s="230" t="s">
        <v>579</v>
      </c>
      <c r="E53" s="230"/>
      <c r="F53" s="279">
        <f>F52/F34</f>
        <v>1.2346033779226599E-3</v>
      </c>
      <c r="G53" s="279">
        <f>G52/G34</f>
        <v>1.2418387219628342E-3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66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67"/>
      <c r="G65" s="367"/>
    </row>
    <row r="66" spans="2:12" s="282" customFormat="1" ht="15.75">
      <c r="B66" s="280" t="s">
        <v>595</v>
      </c>
      <c r="C66" s="280"/>
      <c r="D66" s="280"/>
      <c r="E66" s="280"/>
      <c r="F66" s="369" t="s">
        <v>596</v>
      </c>
      <c r="G66" s="369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68"/>
      <c r="G69" s="368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F56:G56"/>
    <mergeCell ref="F65:G65"/>
    <mergeCell ref="F69:G69"/>
    <mergeCell ref="B40:C40"/>
    <mergeCell ref="B35:C35"/>
    <mergeCell ref="F66:G66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qr59kQ+HDg7f26oWMoS8QeswGA6Sb4q1gxcdDnjfKXg=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dzhmAZE2GdfQTqaxchGbdDdnEhTGEccz8cxg7juoJAo=</DigestValue>
    </Reference>
  </SignedInfo>
  <SignatureValue>fHjdb2y8UWkWrscb7fm8AO0ebAH9L19S+UQ2/7rnKh6ZamXhFosNhV6VN8WJujCYD494Q3N+/rqA
kvZ8KmJKjhhBKbQ8zKDzRZ/ODjKljmVD2DqSWEpRvTt7Ra+lSSGh6K98Go624t4cNOMxz9GS+HZv
PkVT6f3d7dIrJWDKNIRijwN1UDrlOnGWpr7s8YwDO0qvNv/7EyfPEkgPjy5mZty2SgLfCwmZJQAW
dSNDQ4u21lHkR/xtygrH3wrREmObdiEM6D7kio3DHixD0sQHhgPnnziXifCJoDmQnp45u1IFDTnf
HrypVCaYYTkoF3I3/GjNB492mlkCIX2CwD+87w==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zvwQsn3fVd3oLSbtolAm9xtwT2v+Vj1UvSZWgDfj8xo=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hkCCdUxNYCbN3PNnB61+Ry1LRUo7xfcwn5eVBaL95zk=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2025-02-24T06:37:08Z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2025-02-24T06:37:08Z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Uf+IKSodmu/2Zv+wrkVfH6l/celj8PjovDm5o8Nw38I=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kDKGaRHsKxpG6d9/PEhPZm0LqXCuR7bBE5e0wzEzW2o=</DigestValue>
    </Reference>
  </SignedInfo>
  <SignatureValue>TFDCYdm21feP2fuPzX3ZlVL+0kSQnNFTv8K6KwlM8bCsU/2tXXRSdJiIqJmFyKgvsf+0v+tY+j4N
3KKOX81YvmcdRYqaRZMDi5yOB/CbQVW0+XNasXOM479r2XxFRRC7V1/u8/jyT08Th+//zWkp7W+V
Rf18qkxnQ7HT0uRF1D3NOV2GbXfASPfLR9fpMMuDa17CvOhDHYZxp+sy5zqQv/V9D/mKBCrjIJQX
9UBPOWyVmUokZb7+oyLh143SCIExYs0aMhJGwoUmInPqqNLGUpSMsT2zwkko3pPlrakQZGY1ncg2
deWd2t2VmkkXM/uO3G/bw/y39Opbah3Pu2MjQw==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aXOzMC/2HlzzjLFtzvnRkI9osLIB4W2YrGZUboWb8II=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zvwQsn3fVd3oLSbtolAm9xtwT2v+Vj1UvSZWgDfj8xo=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5sYI8CBq5v6p5q+Hd04wmfRt9pguq2cmY9D8YnyzPGc=</DigestValue>
      </Reference>
      <Reference URI="/xl/worksheets/sheet3.xml?ContentType=application/vnd.openxmlformats-officedocument.spreadsheetml.worksheet+xml">
        <DigestMethod Algorithm="http://www.w3.org/2001/04/xmlenc#sha256"/>
        <DigestValue>52soQUrSzDFk5qWxSuxLxesTC10UoG9j7ADoxgHSptk=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hkCCdUxNYCbN3PNnB61+Ry1LRUo7xfcwn5eVBaL95zk=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2025-02-24T09:54:25Z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2025-02-24T09:54:25Z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2025-02-24T01:31:36Z</dcterms:modified>
</cp:coreProperties>
</file>