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CAN BANG LINH HOAT TECHCOM - 11561238 - BIDB599999\ký số\2025\BC TUẦ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31" i="27" l="1"/>
  <c r="E45" i="27" s="1"/>
  <c r="E30" i="27"/>
  <c r="E37" i="27" s="1"/>
  <c r="E39" i="27" s="1"/>
  <c r="G18" i="27" l="1"/>
  <c r="G19" i="27" l="1"/>
  <c r="D20" i="27" s="1"/>
  <c r="E25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<sst xmlns="http://schemas.openxmlformats.org/spreadsheetml/2006/main" count="1388" uniqueCount="595">
  <si>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</si>
  <si>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</si>
  <si>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</si>
  <si>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</si>
  <si>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</si>
  <si>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</si>
  <si>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</si>
  <si>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</si>
  <si>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</si>
  <si>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</si>
  <si>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</si>
  <si>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</si>
  <si>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</si>
  <si>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</si>
  <si>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</si>
  <si>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</si>
  <si>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</si>
  <si>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</si>
  <si>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</si>
  <si>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</si>
  <si>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</si>
  <si>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</si>
  <si>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</si>
  <si>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</si>
  <si>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</si>
  <si>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</si>
  <si>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</si>
  <si>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</si>
  <si>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</si>
  <si>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</si>
  <si>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</si>
  <si>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</si>
  <si>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</si>
  <si>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</si>
  <si>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</si>
  <si>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</si>
  <si>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</si>
  <si>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</si>
  <si>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</si>
  <si>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</si>
  <si>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</si>
  <si>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</si>
  <si>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</si>
  <si>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</si>
  <si>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</si>
  <si>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</si>
  <si>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</si>
  <si>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</si>
  <si>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</si>
  <si>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</si>
  <si>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</si>
  <si>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</si>
  <si>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</si>
  <si>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</si>
  <si>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</si>
  <si>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</si>
  <si>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</si>
  <si>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</si>
  <si>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</si>
  <si>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</si>
  <si>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</si>
  <si>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</si>
  <si>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</si>
  <si>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</si>
  <si>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</si>
  <si>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</si>
  <si>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</si>
  <si>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</si>
  <si>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</si>
  <si>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</si>
  <si>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</si>
  <si>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</si>
  <si>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</si>
  <si>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</si>
  <si>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</si>
  <si>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</si>
  <si>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</si>
  <si>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</si>
  <si>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</si>
  <si>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</si>
  <si>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</si>
  <si>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</si>
  <si>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</si>
  <si>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</si>
  <si>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</si>
  <si>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</si>
  <si>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</si>
  <si>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</si>
  <si>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</si>
  <si>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</si>
  <si>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</si>
  <si>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</si>
  <si>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</si>
  <si>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</si>
  <si>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</si>
  <si>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</si>
  <si>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</si>
  <si>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</si>
  <si>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</si>
  <si>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</si>
  <si>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</si>
  <si>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</si>
  <si>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</si>
  <si>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</si>
  <si>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</si>
  <si>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</si>
  <si>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</si>
  <si>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</si>
  <si>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</si>
  <si>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</si>
  <si>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</si>
  <si>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</si>
  <si>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</si>
  <si>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</si>
  <si>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</si>
  <si>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</si>
  <si>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</si>
  <si>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</si>
  <si>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</si>
  <si>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</si>
  <si>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</si>
  <si>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</si>
  <si>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</si>
  <si>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</si>
  <si>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</si>
  <si>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</si>
  <si>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</si>
  <si>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</si>
  <si>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</si>
  <si>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</si>
  <si>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</si>
  <si>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</si>
  <si>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</si>
  <si>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</si>
  <si>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</si>
  <si>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</si>
  <si>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</si>
  <si>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</si>
  <si>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</si>
  <si>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</si>
  <si>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</si>
  <si>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</si>
  <si>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</si>
  <si>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</si>
  <si>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</si>
  <si>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</si>
  <si>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</si>
  <si>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</si>
  <si>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</si>
  <si>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</si>
  <si>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</si>
  <si>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</si>
  <si>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</si>
  <si>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</si>
  <si>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</si>
  <si>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</si>
  <si>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</si>
  <si>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</si>
  <si>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</si>
  <si>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</si>
  <si>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</si>
  <si>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</si>
  <si>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</si>
  <si>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</si>
  <si>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</si>
  <si>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</si>
  <si>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</si>
  <si>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</si>
  <si>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</si>
  <si>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</si>
  <si>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</si>
  <si>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</si>
  <si>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</si>
  <si>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</si>
  <si>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</si>
  <si>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</si>
  <si>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</si>
  <si>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</si>
  <si>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</si>
  <si>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</si>
  <si>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</si>
  <si>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</si>
  <si>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</si>
  <si>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</si>
  <si>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</si>
  <si>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</si>
  <si>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</si>
  <si>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</si>
  <si>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</si>
  <si>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</si>
  <si>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</si>
  <si>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</si>
  <si>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</si>
  <si>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</si>
  <si>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</si>
  <si>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</si>
  <si>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</si>
  <si>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</si>
  <si>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</si>
  <si>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</si>
  <si>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</si>
  <si>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</si>
  <si>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</si>
  <si>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</si>
  <si>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</si>
  <si>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</si>
  <si>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</si>
  <si>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</si>
  <si>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</si>
  <si>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</si>
  <si>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</si>
  <si>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</si>
  <si>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</si>
  <si>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</si>
  <si>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</si>
  <si>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</si>
  <si>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</si>
  <si>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</si>
  <si>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</si>
  <si>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</si>
  <si>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</si>
  <si>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</si>
  <si>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</si>
  <si>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</si>
  <si>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</si>
  <si>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</si>
  <si>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</si>
  <si>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</si>
  <si>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</si>
  <si>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</si>
  <si>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</si>
  <si>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</si>
  <si>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</si>
  <si>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</si>
  <si>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</si>
  <si>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</si>
  <si>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</si>
  <si>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</si>
  <si>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</si>
  <si>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</si>
  <si>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</si>
  <si>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</si>
  <si>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</si>
  <si>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</si>
  <si>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</si>
  <si>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</si>
  <si>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</si>
  <si>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</si>
  <si>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</si>
  <si>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</si>
  <si>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</si>
  <si>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</si>
  <si>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</si>
  <si>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</si>
  <si>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</si>
  <si>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</si>
  <si>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</si>
  <si>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</si>
  <si>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</si>
  <si>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</si>
  <si>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</si>
  <si>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</si>
  <si>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</si>
  <si>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</si>
  <si>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</si>
  <si>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</si>
  <si>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</si>
  <si>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</si>
  <si>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</si>
  <si>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</si>
  <si>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</si>
  <si>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</si>
  <si>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</si>
  <si>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</si>
  <si>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</si>
  <si>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</si>
  <si>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</si>
  <si>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</si>
  <si>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</si>
  <si>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</si>
  <si>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</si>
  <si>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</si>
  <si>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</si>
  <si>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</si>
  <si>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</si>
  <si>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</si>
  <si>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</si>
  <si>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</si>
  <si>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</si>
  <si>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</si>
  <si>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</si>
  <si>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</si>
  <si>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</si>
  <si>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</si>
  <si>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</si>
  <si>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</si>
  <si>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</si>
  <si>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</si>
  <si>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</si>
  <si>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</si>
  <si>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</si>
  <si>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</si>
  <si>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</si>
  <si>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</si>
  <si>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</si>
  <si>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</si>
  <si>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</si>
  <si>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</si>
  <si>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</si>
  <si>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</si>
  <si>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</si>
  <si>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</si>
  <si>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</si>
  <si>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</si>
  <si>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</si>
  <si>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</si>
  <si>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</si>
  <si>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</si>
  <si>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</si>
  <si>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</si>
  <si>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</si>
  <si>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</si>
  <si>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</si>
  <si>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</si>
  <si>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</si>
  <si>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</si>
  <si>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</si>
  <si>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</si>
  <si>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</si>
  <si>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</si>
  <si>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</si>
  <si>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</si>
  <si>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</si>
  <si>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</si>
  <si>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</si>
  <si>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</si>
  <si>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</si>
  <si>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</si>
  <si>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</si>
  <si>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</si>
  <si>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</si>
  <si>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</si>
  <si>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</si>
  <si>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</si>
  <si>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</si>
  <si>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</si>
  <si>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</si>
  <si>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</si>
  <si>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</si>
  <si>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</si>
  <si>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</si>
  <si>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</si>
  <si>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</si>
  <si>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</si>
  <si>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</si>
  <si>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</si>
  <si>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</si>
  <si>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</si>
  <si>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</si>
  <si>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</si>
  <si>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</si>
  <si>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</si>
  <si>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</si>
  <si>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</si>
  <si>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</si>
  <si>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</si>
  <si>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</si>
  <si>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</si>
  <si>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</si>
  <si>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</si>
  <si>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</si>
  <si>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</si>
  <si>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</si>
  <si>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</si>
  <si>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</si>
  <si>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</si>
  <si>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</si>
  <si>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</si>
  <si>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</si>
  <si>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</si>
  <si>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</si>
  <si>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</si>
  <si>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</si>
  <si>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</si>
  <si>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</si>
  <si>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</si>
  <si>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</si>
  <si>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</si>
  <si>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</si>
  <si>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</si>
  <si>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</si>
  <si>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</si>
  <si>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</si>
  <si>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</si>
  <si>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</si>
  <si>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</si>
  <si>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</si>
  <si>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</si>
  <si>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</si>
  <si>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</si>
  <si>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</si>
  <si>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</si>
  <si>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</si>
  <si>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</si>
  <si>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</si>
  <si>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</si>
  <si>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</si>
  <si>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</si>
  <si>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</si>
  <si>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</si>
  <si>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</si>
  <si>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</si>
  <si>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</si>
  <si>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</si>
  <si>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</si>
  <si>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</si>
  <si>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</si>
  <si>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</si>
  <si>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</si>
  <si>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</si>
  <si>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</si>
  <si>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</si>
  <si>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</si>
  <si>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</si>
  <si>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</si>
  <si>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</si>
  <si>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</si>
  <si>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</si>
  <si>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</si>
  <si>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</si>
  <si>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</si>
  <si>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</si>
  <si>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</si>
  <si>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</si>
  <si>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</si>
  <si>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</si>
  <si>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</si>
  <si>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</si>
  <si>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</si>
  <si>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</si>
  <si>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</si>
  <si>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</si>
  <si>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</si>
  <si>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</si>
  <si>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</si>
  <si>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</si>
  <si>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</si>
  <si>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</si>
  <si>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</si>
  <si>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</si>
  <si>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</si>
  <si>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</si>
  <si>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</si>
  <si>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</si>
  <si>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</si>
  <si>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</si>
  <si>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</si>
  <si>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</si>
  <si>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</si>
  <si>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</si>
  <si>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</si>
  <si>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</si>
  <si>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</si>
  <si>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</si>
  <si>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</si>
  <si>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</si>
  <si>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</si>
  <si>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</si>
  <si>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</si>
  <si>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</si>
  <si>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</si>
  <si>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</si>
  <si>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</si>
  <si>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</si>
  <si>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</si>
  <si>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</si>
  <si>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</si>
  <si>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</si>
  <si>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</si>
  <si>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</si>
  <si>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</si>
  <si>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</si>
  <si>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</si>
  <si>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</si>
  <si>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</si>
  <si>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</si>
  <si>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</si>
  <si>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</si>
  <si>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</si>
  <si>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</si>
  <si>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</si>
  <si>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</si>
  <si>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</si>
  <si>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</si>
  <si>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</si>
  <si>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</si>
  <si>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</si>
  <si>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</si>
  <si>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</si>
  <si>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</si>
  <si>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</si>
  <si>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</si>
  <si>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</si>
  <si>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</si>
  <si>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</si>
  <si>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</si>
  <si>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</si>
  <si>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</si>
  <si>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</si>
  <si>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</si>
  <si>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</si>
  <si>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</si>
  <si>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</si>
  <si>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</si>
  <si>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</si>
  <si>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</si>
  <si>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</si>
  <si>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</si>
  <si>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</si>
  <si>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</si>
  <si>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</si>
  <si>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</si>
  <si>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</si>
  <si>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</si>
  <si>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</si>
  <si>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</si>
  <si>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</si>
  <si>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</si>
  <si>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</si>
  <si>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</si>
  <si>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</si>
  <si>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</si>
  <si>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</si>
  <si>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</si>
  <si>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</si>
  <si>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</si>
  <si>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</si>
  <si>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</si>
  <si>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</si>
  <si>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</si>
  <si>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</si>
  <si>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</si>
  <si>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</si>
  <si>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</si>
  <si>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</si>
  <si>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</si>
  <si>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</si>
  <si>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</si>
  <si>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</si>
  <si>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</si>
  <si>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</si>
  <si>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</si>
  <si>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</si>
  <si>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</si>
  <si>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</si>
  <si>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</si>
  <si>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</si>
  <si>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</si>
  <si>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</si>
  <si>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</si>
  <si>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</si>
  <si>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</si>
  <si>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</si>
  <si>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</si>
  <si>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</si>
  <si>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</si>
  <si>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</si>
  <si>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</si>
  <si>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</si>
  <si>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</si>
  <si>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</si>
  <si>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</si>
  <si>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</si>
  <si>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</si>
  <si>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</si>
  <si>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</si>
  <si>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</si>
  <si>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</si>
  <si>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</si>
  <si>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</si>
  <si>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</si>
  <si>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</si>
  <si>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</si>
  <si>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</si>
  <si>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</si>
  <si>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</si>
  <si>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</si>
  <si>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</si>
  <si>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</si>
  <si>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</si>
  <si>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</si>
  <si>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</si>
  <si>
    <t>Tỷ lệ sở hữu nước ngoài/Foreign investors' ownership ratio</t>
  </si>
  <si>
    <t>Tỷ lệ sở hữu/Ownership ratio</t>
  </si>
  <si>
    <r>
      <t>Số lượng chứng chỉ quỹ/</t>
    </r>
    <r>
      <rPr>
        <i/>
        <sz val="11"/>
        <rFont val="Times New Roman"/>
        <family val="1"/>
      </rPr>
      <t>Total fund certificates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</si>
</sst>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0" t="s">
        <v>50</v>
      </c>
      <c r="B2" s="321"/>
      <c r="C2" s="321"/>
      <c r="D2" s="321"/>
      <c r="E2" s="321"/>
      <c r="F2" s="32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2" t="s">
        <v>51</v>
      </c>
      <c r="D3" s="322"/>
      <c r="E3" s="322"/>
      <c r="F3" s="322"/>
      <c r="G3" s="322"/>
      <c r="H3" s="322"/>
      <c r="I3" s="322"/>
      <c r="J3" s="322"/>
      <c r="K3" s="322"/>
      <c r="L3" s="322"/>
      <c r="M3" s="304" t="s">
        <v>23</v>
      </c>
      <c r="N3" s="312"/>
      <c r="O3" s="313" t="s">
        <v>24</v>
      </c>
      <c r="P3" s="314"/>
      <c r="Q3" s="304" t="s">
        <v>5</v>
      </c>
      <c r="R3" s="304"/>
      <c r="S3" s="312"/>
      <c r="T3" s="315"/>
      <c r="U3" s="306" t="s">
        <v>26</v>
      </c>
      <c r="V3" s="307"/>
      <c r="W3" s="308" t="s">
        <v>25</v>
      </c>
    </row>
    <row r="4" spans="1:23" ht="12.75" customHeight="1">
      <c r="A4" s="312" t="s">
        <v>27</v>
      </c>
      <c r="B4" s="304" t="s">
        <v>28</v>
      </c>
      <c r="C4" s="304" t="s">
        <v>29</v>
      </c>
      <c r="D4" s="304" t="s">
        <v>30</v>
      </c>
      <c r="E4" s="304" t="s">
        <v>31</v>
      </c>
      <c r="F4" s="304" t="s">
        <v>32</v>
      </c>
      <c r="G4" s="304" t="s">
        <v>33</v>
      </c>
      <c r="H4" s="316" t="s">
        <v>52</v>
      </c>
      <c r="I4" s="304" t="s">
        <v>34</v>
      </c>
      <c r="J4" s="315"/>
      <c r="K4" s="304" t="s">
        <v>35</v>
      </c>
      <c r="L4" s="304" t="s">
        <v>36</v>
      </c>
      <c r="M4" s="304" t="s">
        <v>35</v>
      </c>
      <c r="N4" s="304" t="s">
        <v>37</v>
      </c>
      <c r="O4" s="304" t="s">
        <v>35</v>
      </c>
      <c r="P4" s="304" t="s">
        <v>37</v>
      </c>
      <c r="Q4" s="304" t="s">
        <v>38</v>
      </c>
      <c r="R4" s="304" t="s">
        <v>39</v>
      </c>
      <c r="S4" s="304" t="s">
        <v>36</v>
      </c>
      <c r="T4" s="304" t="s">
        <v>39</v>
      </c>
      <c r="U4" s="316" t="s">
        <v>36</v>
      </c>
      <c r="V4" s="304" t="s">
        <v>39</v>
      </c>
      <c r="W4" s="309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1"/>
      <c r="R5" s="311"/>
      <c r="S5" s="315"/>
      <c r="T5" s="311"/>
      <c r="U5" s="317"/>
      <c r="V5" s="305"/>
      <c r="W5" s="31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5" t="s">
        <v>210</v>
      </c>
      <c r="B1" s="325"/>
      <c r="C1" s="325"/>
      <c r="D1" s="325"/>
      <c r="E1" s="325"/>
      <c r="F1" s="325"/>
      <c r="G1" s="325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6" t="e">
        <f>#REF!</f>
        <v>#REF!</v>
      </c>
      <c r="C2" s="327"/>
      <c r="D2" s="327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8"/>
      <c r="C3" s="328"/>
      <c r="D3" s="32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8">
        <v>111000</v>
      </c>
      <c r="C6" s="328"/>
      <c r="D6" s="32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3">
        <f>+$B$6*$F$7/$C$7</f>
        <v>111000</v>
      </c>
      <c r="C8" s="323"/>
      <c r="D8" s="323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8" t="e">
        <f>VLOOKUP(I11,#REF!,4,0)*1000</f>
        <v>#REF!</v>
      </c>
      <c r="C11" s="328"/>
      <c r="D11" s="32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3" t="e">
        <f>+ ROUND((B11-B19)*F10/C10,0)</f>
        <v>#REF!</v>
      </c>
      <c r="C12" s="323"/>
      <c r="D12" s="323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4" t="s">
        <v>212</v>
      </c>
      <c r="C13" s="324"/>
      <c r="D13" s="324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3">
        <f>+IF($E$13=1,ROUNDDOWN($B$8*$F$10/$C$10,0),IF(MROUND($B$8*$F$10/$C$10,10)-($B$8*$F$10/$C$10)&gt;0,MROUND($B$8*$F$10/$C$10,10)-10,MROUND($B$8*$F$10/$C$10,10)))</f>
        <v>55500</v>
      </c>
      <c r="C14" s="323"/>
      <c r="D14" s="323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3">
        <f>ROUNDDOWN($B$8*$F$10/$C$10,0)-B14</f>
        <v>0</v>
      </c>
      <c r="C15" s="323"/>
      <c r="D15" s="323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4" t="s">
        <v>223</v>
      </c>
      <c r="C16" s="324"/>
      <c r="D16" s="324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8">
        <v>10000</v>
      </c>
      <c r="C17" s="328"/>
      <c r="D17" s="32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3">
        <f>+IF($E$16=1,B17*B15,0)</f>
        <v>0</v>
      </c>
      <c r="C18" s="323"/>
      <c r="D18" s="323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8">
        <v>10000</v>
      </c>
      <c r="C19" s="328"/>
      <c r="D19" s="32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3">
        <f>+B19*B14</f>
        <v>555000000</v>
      </c>
      <c r="C20" s="323"/>
      <c r="D20" s="323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10" zoomScale="93" zoomScaleNormal="93" workbookViewId="0">
      <selection activeCell="K54" sqref="K54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5.42578125" style="168" customWidth="1"/>
    <col min="5" max="5" width="27.7109375" style="168" customWidth="1"/>
    <col min="6" max="6" width="28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54" t="s">
        <v>561</v>
      </c>
      <c r="B1" s="354"/>
      <c r="C1" s="354"/>
      <c r="D1" s="354"/>
      <c r="E1" s="354"/>
      <c r="F1" s="354"/>
    </row>
    <row r="2" spans="1:6" ht="15.75" customHeight="1">
      <c r="A2" s="351" t="s">
        <v>562</v>
      </c>
      <c r="B2" s="351"/>
      <c r="C2" s="351"/>
      <c r="D2" s="351"/>
      <c r="E2" s="351"/>
      <c r="F2" s="351"/>
    </row>
    <row r="3" spans="1:6" ht="19.5" customHeight="1">
      <c r="A3" s="352" t="s">
        <v>580</v>
      </c>
      <c r="B3" s="352"/>
      <c r="C3" s="352"/>
      <c r="D3" s="352"/>
      <c r="E3" s="352"/>
      <c r="F3" s="352"/>
    </row>
    <row r="4" spans="1:6" ht="18" customHeight="1">
      <c r="A4" s="353" t="s">
        <v>563</v>
      </c>
      <c r="B4" s="353"/>
      <c r="C4" s="353"/>
      <c r="D4" s="353"/>
      <c r="E4" s="353"/>
      <c r="F4" s="353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564</v>
      </c>
      <c r="B6" s="354"/>
      <c r="C6" s="354"/>
      <c r="D6" s="354"/>
      <c r="E6" s="354"/>
      <c r="F6" s="354"/>
    </row>
    <row r="7" spans="1:6" ht="15.75" customHeight="1">
      <c r="A7" s="354" t="s">
        <v>565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590</v>
      </c>
    </row>
    <row r="17" spans="1:9" ht="15.75" customHeight="1">
      <c r="A17" s="173"/>
      <c r="B17" s="174" t="s">
        <v>539</v>
      </c>
      <c r="C17" s="173"/>
      <c r="D17" s="174" t="s">
        <v>591</v>
      </c>
    </row>
    <row r="18" spans="1:9" s="175" customFormat="1" ht="15.75" customHeight="1">
      <c r="A18" s="376" t="s">
        <v>570</v>
      </c>
      <c r="B18" s="376"/>
      <c r="C18" s="376"/>
      <c r="D18" s="161" t="str">
        <f>"Từ ngày "&amp;TEXT(G18,"dd/mm/yyyy")&amp;" đến "&amp;TEXT(G19,"dd/mm/yyyy")</f>
        <v>Từ ngày 03/02/2025 đến 09/02/2025</v>
      </c>
      <c r="G18" s="176">
        <f>F25+1</f>
        <v>45691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03/02/2025 to 09/02/2025</v>
      </c>
      <c r="G19" s="176">
        <f>+G18+6</f>
        <v>45697</v>
      </c>
    </row>
    <row r="20" spans="1:9" ht="15.75" customHeight="1">
      <c r="A20" s="179">
        <v>5</v>
      </c>
      <c r="B20" s="179" t="s">
        <v>578</v>
      </c>
      <c r="C20" s="179"/>
      <c r="D20" s="180">
        <f>G19+1</f>
        <v>45698</v>
      </c>
      <c r="E20" s="181"/>
      <c r="F20" s="181"/>
      <c r="G20" s="176"/>
    </row>
    <row r="21" spans="1:9" ht="15.75" customHeight="1">
      <c r="A21" s="177"/>
      <c r="B21" s="178" t="s">
        <v>579</v>
      </c>
      <c r="C21" s="177"/>
      <c r="D21" s="364">
        <f>D20</f>
        <v>45698</v>
      </c>
      <c r="E21" s="364"/>
      <c r="F21" s="364"/>
      <c r="G21" s="364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55" t="s">
        <v>531</v>
      </c>
      <c r="B23" s="356"/>
      <c r="C23" s="357" t="s">
        <v>541</v>
      </c>
      <c r="D23" s="356"/>
      <c r="E23" s="183" t="s">
        <v>542</v>
      </c>
      <c r="F23" s="270" t="s">
        <v>542</v>
      </c>
      <c r="I23" s="184"/>
    </row>
    <row r="24" spans="1:9" ht="15.75" customHeight="1">
      <c r="A24" s="358" t="s">
        <v>27</v>
      </c>
      <c r="B24" s="359"/>
      <c r="C24" s="360" t="s">
        <v>330</v>
      </c>
      <c r="D24" s="361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45697</v>
      </c>
      <c r="F25" s="190">
        <v>45690</v>
      </c>
      <c r="G25" s="191"/>
      <c r="I25" s="184"/>
    </row>
    <row r="26" spans="1:9" ht="15.75" customHeight="1">
      <c r="A26" s="349" t="s">
        <v>572</v>
      </c>
      <c r="B26" s="350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47">
        <v>1</v>
      </c>
      <c r="B28" s="348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62">
        <v>1.1000000000000001</v>
      </c>
      <c r="B30" s="363"/>
      <c r="C30" s="206" t="s">
        <v>582</v>
      </c>
      <c r="D30" s="207"/>
      <c r="E30" s="163">
        <f>F34</f>
        <v>155227222030</v>
      </c>
      <c r="F30" s="281">
        <v>155141300594</v>
      </c>
      <c r="G30" s="208"/>
      <c r="H30" s="208"/>
      <c r="I30" s="184"/>
    </row>
    <row r="31" spans="1:9" ht="15.75" customHeight="1">
      <c r="A31" s="345">
        <v>1.2</v>
      </c>
      <c r="B31" s="346"/>
      <c r="C31" s="209" t="s">
        <v>583</v>
      </c>
      <c r="D31" s="210"/>
      <c r="E31" s="258">
        <f>F35</f>
        <v>14044.01</v>
      </c>
      <c r="F31" s="282">
        <v>14036.24</v>
      </c>
      <c r="G31" s="208"/>
      <c r="H31" s="208"/>
      <c r="I31" s="184"/>
    </row>
    <row r="32" spans="1:9" ht="15.75" customHeight="1">
      <c r="A32" s="347">
        <v>2</v>
      </c>
      <c r="B32" s="348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62">
        <v>2.1</v>
      </c>
      <c r="B34" s="363"/>
      <c r="C34" s="206" t="s">
        <v>584</v>
      </c>
      <c r="D34" s="207"/>
      <c r="E34" s="163">
        <v>154747284859</v>
      </c>
      <c r="F34" s="281">
        <v>155227222030</v>
      </c>
      <c r="G34" s="208"/>
      <c r="H34" s="208"/>
      <c r="I34" s="213"/>
    </row>
    <row r="35" spans="1:9" ht="15.75" customHeight="1">
      <c r="A35" s="345">
        <v>2.2000000000000002</v>
      </c>
      <c r="B35" s="346"/>
      <c r="C35" s="214" t="s">
        <v>585</v>
      </c>
      <c r="D35" s="205"/>
      <c r="E35" s="258">
        <v>14107.75</v>
      </c>
      <c r="F35" s="282">
        <v>14044.01</v>
      </c>
      <c r="G35" s="208"/>
      <c r="H35" s="208"/>
    </row>
    <row r="36" spans="1:9" ht="15.75" customHeight="1">
      <c r="A36" s="365">
        <v>3</v>
      </c>
      <c r="B36" s="366"/>
      <c r="C36" s="215" t="s">
        <v>574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575</v>
      </c>
      <c r="D37" s="220"/>
      <c r="E37" s="273">
        <f>E34-E30</f>
        <v>-479937171</v>
      </c>
      <c r="F37" s="286">
        <v>85921436</v>
      </c>
      <c r="G37" s="208"/>
      <c r="H37" s="208"/>
    </row>
    <row r="38" spans="1:9" ht="15.75" customHeight="1">
      <c r="A38" s="367">
        <v>3.1</v>
      </c>
      <c r="B38" s="368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704787683</v>
      </c>
      <c r="F39" s="287">
        <v>85921436</v>
      </c>
      <c r="G39" s="208"/>
      <c r="H39" s="208"/>
    </row>
    <row r="40" spans="1:9" ht="15.75" customHeight="1">
      <c r="A40" s="343">
        <v>3.2</v>
      </c>
      <c r="B40" s="344"/>
      <c r="C40" s="226" t="s">
        <v>581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577</v>
      </c>
      <c r="D41" s="225"/>
      <c r="E41" s="286">
        <v>-1184724854</v>
      </c>
      <c r="F41" s="286">
        <v>0</v>
      </c>
      <c r="G41" s="208"/>
      <c r="H41" s="208"/>
    </row>
    <row r="42" spans="1:9" ht="15.75" customHeight="1">
      <c r="A42" s="343">
        <v>3.3</v>
      </c>
      <c r="B42" s="344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65">
        <v>4</v>
      </c>
      <c r="B44" s="369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576</v>
      </c>
      <c r="D45" s="225"/>
      <c r="E45" s="267">
        <f>E35/E31-1</f>
        <v>4.5385897617560289E-3</v>
      </c>
      <c r="F45" s="292">
        <v>5.5356705214504309E-4</v>
      </c>
      <c r="G45" s="199"/>
      <c r="H45" s="208"/>
    </row>
    <row r="46" spans="1:9" ht="15.75" customHeight="1">
      <c r="A46" s="365">
        <v>5</v>
      </c>
      <c r="B46" s="369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74">
        <v>5.0999999999999996</v>
      </c>
      <c r="B48" s="375"/>
      <c r="C48" s="238" t="s">
        <v>586</v>
      </c>
      <c r="D48" s="207"/>
      <c r="E48" s="301">
        <v>14499.55</v>
      </c>
      <c r="F48" s="296">
        <v>14499.55</v>
      </c>
      <c r="H48" s="208"/>
    </row>
    <row r="49" spans="1:8" ht="15.75" customHeight="1">
      <c r="A49" s="374">
        <v>5.2</v>
      </c>
      <c r="B49" s="375"/>
      <c r="C49" s="239" t="s">
        <v>587</v>
      </c>
      <c r="D49" s="240"/>
      <c r="E49" s="301">
        <v>13383.15</v>
      </c>
      <c r="F49" s="295">
        <v>13383.15</v>
      </c>
      <c r="G49" s="208"/>
      <c r="H49" s="208"/>
    </row>
    <row r="50" spans="1:8" ht="15.75" customHeight="1">
      <c r="A50" s="372">
        <v>6</v>
      </c>
      <c r="B50" s="373"/>
      <c r="C50" s="241" t="s">
        <v>592</v>
      </c>
      <c r="D50" s="242"/>
      <c r="E50" s="276"/>
      <c r="F50" s="277"/>
      <c r="G50" s="208"/>
      <c r="H50" s="208"/>
    </row>
    <row r="51" spans="1:8" ht="15.75" customHeight="1">
      <c r="A51" s="374">
        <v>6.1</v>
      </c>
      <c r="B51" s="375">
        <v>6.1</v>
      </c>
      <c r="C51" s="243" t="s">
        <v>594</v>
      </c>
      <c r="D51" s="244"/>
      <c r="E51" s="278">
        <v>192924.93</v>
      </c>
      <c r="F51" s="278">
        <v>192924.93</v>
      </c>
      <c r="G51" s="302"/>
      <c r="H51" s="208"/>
    </row>
    <row r="52" spans="1:8" ht="15.75" customHeight="1">
      <c r="A52" s="374">
        <v>6.2</v>
      </c>
      <c r="B52" s="375"/>
      <c r="C52" s="206" t="s">
        <v>588</v>
      </c>
      <c r="D52" s="238"/>
      <c r="E52" s="303">
        <v>2721736681.2075</v>
      </c>
      <c r="F52" s="278">
        <v>2709439646.1693001</v>
      </c>
      <c r="G52" s="300"/>
      <c r="H52" s="208"/>
    </row>
    <row r="53" spans="1:8" ht="15.75" customHeight="1" thickBot="1">
      <c r="A53" s="370">
        <v>6.2</v>
      </c>
      <c r="B53" s="371">
        <v>6.3</v>
      </c>
      <c r="C53" s="245" t="s">
        <v>593</v>
      </c>
      <c r="D53" s="245"/>
      <c r="E53" s="279">
        <v>1.7588267759834662E-2</v>
      </c>
      <c r="F53" s="280">
        <v>1.7454668135758172E-2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589</v>
      </c>
      <c r="D56" s="249"/>
      <c r="E56" s="339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41"/>
      <c r="F63" s="341"/>
    </row>
    <row r="64" spans="1:8" ht="14.25" customHeight="1">
      <c r="A64" s="253"/>
      <c r="B64" s="253"/>
      <c r="C64" s="254"/>
      <c r="D64" s="173"/>
      <c r="E64" s="342"/>
      <c r="F64" s="342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5KESNHSeZDHmubIKsp06m9Ri0t5MRK3NBWLaVbe1pPU=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WU3j5NGr3KRyGyigh+y4vAdT9fCnttU2OM2iVVevD7Q=</DigestValue>
    </Reference>
  </SignedInfo>
  <SignatureValue>fcWF0undmbl586iNPKK9UMy0KqNESZHnvNXofaIuJtbzwI4KaqXl8c/CTs5Gn7Je8yw3EVKd3CcX
a0UbarVgvxmpnyFvRZRmj2py+zNQqTTN4Kn3rZPulQWU8URcq2C3iO7yGc/F5UXhsC5qyfOV8n53
svcmKEk01DjoreQ7FDw6djiphP+bTljF53LrUD07vW7Ng5hkjgjVS+3mIK5NY+/xcsAF68UVr0C+
29mpG0U2UQ3Y0EYeJ/xZ9N6CSxR7WtpqX9UxyIEDOdstVhBWOEHqys/ueWSbN2B9Zxv4d+m72Sbx
v4W1ocZYHss2SWoG7wl54/uL6OCjtHd5uT7UwA==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PQ02l4F5953AfbO0l8A2OMtQIEvm2awmURxFDpXBAX8=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2025-02-10T07:50:58Z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2025-02-10T07:50:58Z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9nvoPvQ20tVkonfVdf5kycSSpLhi7wMRB4DVrxcw9sU=</DigestValue>
    </Reference>
    <Reference Type="http://www.w3.org/2000/09/xmldsig#Object" URI="#idOfficeObject">
      <DigestMethod Algorithm="http://www.w3.org/2001/04/xmlenc#sha256"/>
      <DigestValue>mMhDg13avR0TbmD76l16kdU9GVTCMpjhV3s+FEg/R0Q=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OfC/BSeirpsssbTxuJdNBGblLZjV6rim77Z5gU45U+Y=</DigestValue>
    </Reference>
  </SignedInfo>
  <SignatureValue>I1zUJ3W+OnIHQV/64bGXV9KoU9Pa9uSqKbEL2MfjFcq1wAScDYeCvXoG7BLhNxQ+rFbaM60rReDh
9LLWKOXOpp+y1d7CTLuIV+9/IeENTqnuyVmMzdKnrEUCRXDDjwskTIF3urE1L+k1n43VRAxCc0Qm
2LMc9ZhNZP0uZhJ8E38ksfTRmheNoZ4yNkK+n7B91jM8LYpzLMs+36vYgb7/6AR57Qcr/1dMqIDQ
wAj7UGjs1OCfuhOOeJTVq6DrzYj37wUBfSpPBflNvKoasbx/jQY/N2cykWpPP+nq7EczgkNZUo8B
U2EwJWldF/pCeaPmmHZ5WLwzujevRzCJQgc1gQ==</SignatureValue>
  <KeyInfo>
    <X509Data>
      <X509Certificate>MIIFVzCCBD+gAwIBAgIQVAEBAZH/31CRjwtP/JBnCjANBgkqhkiG9w0BAQsFADBcMQswCQYDVQQGEwJWTjEzMDEGA1UECgwqVklFVE5BTSBQT1NUUyBBTkQgVEVMRUNPTU1VTklDQVRJT05TIEdST1VQMRgwFgYDVQQDDA9WTlBULUNBIFNIQS0yNTYwHhcNMjQwNjI1MDcxNDAwWhcNMjUwNjAxMDgwMjAwWjCBnzELMAkGA1UEBhMCVk4xEjAQBgNVBAgMCUjDgCBO4buYSTEeMBwGA1UEBwwVUXXhuq1uIEhhaSBCw6AgVHLGsG5nMTwwOgYDVQQDDDNDw7RuZyBUeSBD4buVIFBo4bqnbiBRdeG6o24gTMO9IFF14bu5IEvhu7kgVGjGsMahbmcxHjAcBgoJkiaJk/IsZAEBDA5NU1Q6MDEwMjk5NTc0OTCCASIwDQYJKoZIhvcNAQEBBQADggEPADCCAQoCggEBAN4cdUVVO8oG3D7tw/Y+DeALdjq9VN/Z0Q9mOX0oru/PrnfXmvih1fgzE3EFim0lgv+D9KKOCucgPooA/DrTGxNxa9a0hcmy4Bh0kU+GUYFUP824YXUoO7ge+UH317ojdtorZyicPUOlJ4fW9+AmmpM9T9BgyigVpAo8BYkN2FollyFPXn98pMy3B0cjKNVKPgEkKO/1r/jwdrmEU/S/oeOimWpsuNvzPiWtD7Hw9zwZiv+LIcfNtFoY+LvPSdQTPkr6AgmCKBVXLSj9YDhMvbAJfXndN0DP2Fr5xtSxeXSKwFOOjeHWraSnJQwoHYbXR/UjYMGGoxk3lGXmRzbijHkCAwEAAaOCAc8wggHLMH4GCCsGAQUFBwEBBHIwcDA5BggrBgEFBQcwAoYtaHR0cDovL3B1Yi52bnB0LWNhLnZuL2NlcnRzL3ZucHRjYS1zaGEyNTYuY2VyMDMGCCsGAQUFBzABhidodHRwOi8vb2NzcC1zaGEyNTYudm5wdC1jYS52bi9yZXNwb25kZXIwHQYDVR0OBBYEFJ19F2wPJwmooSjpYSSAUlUNgqqS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eBgNVHREEFzAVgRN0aHV5bG9kdWNAZ21haWwuY29tMA0GCSqGSIb3DQEBCwUAA4IBAQC2q2hmxXgW186D82RbF9WKVS4BMiR+bO/qkmxTNZ4pDaEawcc7qzsXST+h9HRESvIr4h8CJO9JACmC4citdfR62CcziPp5YFFGO5s4sz3X2Yi5FV+d/SRQu8kWKtal6daSSHwDPrOhovpw40hp1BiWNJ/YAKGPf181U0TZ51ld3NLqwKznQtVPYfVYpX9+Asur1SEPtBZncyzwu7jWcUUTHVE1kzbPbKXDess0GGOI8bGYWMFwGy167T3IGE2i+LwiebLyzoVG5de2d2vF9hZIYyCAHg8iGzgbGzD6P8yebLtZiBnubAU5sS8BnfeH1uUQJjg2uhOIpEWcfWrMnP45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1/04/xmlenc#sha256"/>
        <DigestValue>nG+msgEohjQDOa++JCDcTko0wDFIImj3YCxyijh8Ilo=</DigestValue>
      </Reference>
      <Reference URI="/xl/calcChain.xml?ContentType=application/vnd.openxmlformats-officedocument.spreadsheetml.calcChain+xml">
        <DigestMethod Algorithm="http://www.w3.org/2001/04/xmlenc#sha256"/>
        <DigestValue>yPOWnwcPHS+NUVUtQmYGWLAhDfes1qNG+QPH1VMTZxc=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lVVvua68FbhSmqaXxY1YHRSiCiPEB185eTeH07OC91s=</DigestValue>
      </Reference>
      <Reference URI="/xl/media/image1.png?ContentType=image/png">
        <DigestMethod Algorithm="http://www.w3.org/2001/04/xmlenc#sha256"/>
        <DigestValue>nW2hOUOanxbHMRg2qIT6c6+JIUDHq5OoSjtxS1q6nNs=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Hq6yzpAZUBlWDJs7BTeKhuvNwvFzhVypBf0NKsDPGYs=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9tYK93LbE9tW/CJSeC9QnR7f22v9FdpDVWKhU7NI9EU=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0+x5RHISylPkbKqt62b8xgOLug8ixg3i13MXqPltPqs=</DigestValue>
      </Reference>
      <Reference URI="/xl/sharedStrings.xml?ContentType=application/vnd.openxmlformats-officedocument.spreadsheetml.sharedStrings+xml">
        <DigestMethod Algorithm="http://www.w3.org/2001/04/xmlenc#sha256"/>
        <DigestValue>X9yK5bOkf26WxrhiNzC+25DihIJ8bEhGMoWPFQL1IZA=</DigestValue>
      </Reference>
      <Reference URI="/xl/styles.xml?ContentType=application/vnd.openxmlformats-officedocument.spreadsheetml.styles+xml">
        <DigestMethod Algorithm="http://www.w3.org/2001/04/xmlenc#sha256"/>
        <DigestValue>d+bQxkehxttRDyrhVjbKYQzlqCfyKClDMeipcSSN9wY=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paLjCsNUZ2jl4awXd2LPr+ocFH17Twp2knqusOtwptI=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QSYMNFtFM/We0x/y91OmLCZOt/Fg9jrJRLrG/1nsbrY=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Auuqa0XyaXU4hdxM770k/DVyj5HFS3KFPVMKRz5ysj0=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KT/CqvyuV6uSjWC5ynXnrxXR9G3iaDSosVAugHGTKbE=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/3ofRylsUvlPscG1Xoa4Kgh1ir9P8tW/F7PDlnplt1o=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yc48oc/QmVpCKOyTQC/b+mtn1WuyjRR/gC7AuLuMWdI=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FDvnHPD6/CGwKxcEIE18HsOXjfGgVY46IoBPe6h8Lj0=</DigestValue>
      </Reference>
      <Reference URI="/xl/worksheets/sheet1.xml?ContentType=application/vnd.openxmlformats-officedocument.spreadsheetml.worksheet+xml">
        <DigestMethod Algorithm="http://www.w3.org/2001/04/xmlenc#sha256"/>
        <DigestValue>G2woN2tykG8CkxnIS3FseQx011tDpDfp/SwG+Sgf99I=</DigestValue>
      </Reference>
      <Reference URI="/xl/worksheets/sheet2.xml?ContentType=application/vnd.openxmlformats-officedocument.spreadsheetml.worksheet+xml">
        <DigestMethod Algorithm="http://www.w3.org/2001/04/xmlenc#sha256"/>
        <DigestValue>PhP7EcNKcpBvpdVbHz1llfBWeizIQehahWk4D9TaZwM=</DigestValue>
      </Reference>
      <Reference URI="/xl/worksheets/sheet3.xml?ContentType=application/vnd.openxmlformats-officedocument.spreadsheetml.worksheet+xml">
        <DigestMethod Algorithm="http://www.w3.org/2001/04/xmlenc#sha256"/>
        <DigestValue>fsshSjejURgsjIBg/FzavEpOjUirTf9BtRUD9NO5F18=</DigestValue>
      </Reference>
      <Reference URI="/xl/worksheets/sheet4.xml?ContentType=application/vnd.openxmlformats-officedocument.spreadsheetml.worksheet+xml">
        <DigestMethod Algorithm="http://www.w3.org/2001/04/xmlenc#sha256"/>
        <DigestValue>avSWtugYnnOOB1sjPVv6srENpGQ3ipCVJhmHhYsV0Yg=</DigestValue>
      </Reference>
      <Reference URI="/xl/worksheets/sheet5.xml?ContentType=application/vnd.openxmlformats-officedocument.spreadsheetml.worksheet+xml">
        <DigestMethod Algorithm="http://www.w3.org/2001/04/xmlenc#sha256"/>
        <DigestValue>HsbWkI94poYE9IiT+1kZJeQJb0Uh9AHEmUjAbsr39eE=</DigestValue>
      </Reference>
      <Reference URI="/xl/worksheets/sheet6.xml?ContentType=application/vnd.openxmlformats-officedocument.spreadsheetml.worksheet+xml">
        <DigestMethod Algorithm="http://www.w3.org/2001/04/xmlenc#sha256"/>
        <DigestValue>PQ02l4F5953AfbO0l8A2OMtQIEvm2awmURxFDpXBAX8=</DigestValue>
      </Reference>
      <Reference URI="/xl/worksheets/sheet7.xml?ContentType=application/vnd.openxmlformats-officedocument.spreadsheetml.worksheet+xml">
        <DigestMethod Algorithm="http://www.w3.org/2001/04/xmlenc#sha256"/>
        <DigestValue>2ukjCs2/YqcbwPDmlzImP3N1135gvjrr4ZFEYw/9mPA=</DigestValue>
      </Reference>
      <Reference URI="/xl/worksheets/sheet8.xml?ContentType=application/vnd.openxmlformats-officedocument.spreadsheetml.worksheet+xml">
        <DigestMethod Algorithm="http://www.w3.org/2001/04/xmlenc#sha256"/>
        <DigestValue>m/XwoiXYlgTKWrkVKW976kln2EbVK5V99uOZJaqKoWg=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2025-02-10T11:24:40Z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2025-02-10T11:24:40Z</xd:SigningTime>
          <xd:SigningCertificate>
            <xd:Cert>
              <xd:CertDigest>
                <DigestMethod Algorithm="http://www.w3.org/2001/04/xmlenc#sha256"/>
                <DigestValue>5ovzSXb18f6nzpsFsTxgtgnHtKg/tiXleXaAZs7sD5I=</DigestValue>
              </xd:CertDigest>
              <xd:IssuerSerial>
                <X509IssuerName>CN=VNPT-CA SHA-256, O=VIETNAM POSTS AND TELECOMMUNICATIONS GROUP, C=VN</X509IssuerName>
                <X509SerialNumber>111660364349613891399533670828300330762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2025-02-03T05:47:53Z</cp:lastPrinted>
  <dcterms:created xsi:type="dcterms:W3CDTF">2014-09-25T08:23:57Z</dcterms:created>
  <dcterms:modified xsi:type="dcterms:W3CDTF">2025-02-10T02:37:24Z</dcterms:modified>
</cp:coreProperties>
</file>