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7" l="1"/>
  <c r="G18" i="27" l="1"/>
  <c r="E24" i="27" l="1"/>
  <c r="D19" i="27" s="1"/>
  <c r="D17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<sst xmlns="http://schemas.openxmlformats.org/spreadsheetml/2006/main" count="1409" uniqueCount="616">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</sst>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7" zoomScale="70" zoomScaleNormal="70" zoomScaleSheetLayoutView="70" workbookViewId="0">
      <selection activeCell="G35" sqref="G35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9.425781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"&amp;TEXT(G17,"dd/mm/yyyy;@")&amp;" đến "&amp;TEXT(G18,"dd/mm/yyyy;@")</f>
        <v>Từ ngày 19/02/2025 đến 25/02/2025</v>
      </c>
      <c r="G17" s="166">
        <f>F24+1</f>
        <v>45707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19/02/2025 to 25/02/2025</v>
      </c>
      <c r="G18" s="166">
        <f>G17+6</f>
        <v>45713</v>
      </c>
      <c r="H18" s="183"/>
    </row>
    <row r="19" spans="1:11" s="175" customFormat="1">
      <c r="A19" s="405" t="s">
        <v>590</v>
      </c>
      <c r="B19" s="405"/>
      <c r="C19" s="405"/>
      <c r="D19" s="179">
        <f>E24+2</f>
        <v>45715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45715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45713</v>
      </c>
      <c r="F24" s="198">
        <v>45706</v>
      </c>
      <c r="G24" s="185"/>
      <c r="K24" s="191"/>
    </row>
    <row r="25" spans="1:11">
      <c r="A25" s="416" t="s">
        <v>595</v>
      </c>
      <c r="B25" s="41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418">
        <v>1</v>
      </c>
      <c r="B27" s="41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420">
        <v>1.1000000000000001</v>
      </c>
      <c r="B29" s="421"/>
      <c r="C29" s="220" t="s">
        <v>603</v>
      </c>
      <c r="D29" s="221"/>
      <c r="E29" s="222">
        <f>F33</f>
        <v>43329170402</v>
      </c>
      <c r="F29" s="223">
        <v>42748386729</v>
      </c>
      <c r="G29" s="224"/>
      <c r="H29" s="225"/>
      <c r="I29" s="224"/>
      <c r="K29" s="191"/>
    </row>
    <row r="30" spans="1:11">
      <c r="A30" s="422">
        <v>1.2</v>
      </c>
      <c r="B30" s="423"/>
      <c r="C30" s="226" t="s">
        <v>604</v>
      </c>
      <c r="D30" s="227"/>
      <c r="E30" s="228">
        <f>F34</f>
        <v>8665.83</v>
      </c>
      <c r="F30" s="229">
        <v>8549.67</v>
      </c>
      <c r="G30" s="224"/>
      <c r="H30" s="225"/>
      <c r="I30" s="224"/>
      <c r="K30" s="191"/>
    </row>
    <row r="31" spans="1:11">
      <c r="A31" s="418">
        <v>2</v>
      </c>
      <c r="B31" s="41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7">
        <v>2.1</v>
      </c>
      <c r="B33" s="388"/>
      <c r="C33" s="220" t="s">
        <v>605</v>
      </c>
      <c r="D33" s="221"/>
      <c r="E33" s="222">
        <v>44472229949</v>
      </c>
      <c r="F33" s="223">
        <v>43329170402</v>
      </c>
      <c r="G33" s="236"/>
      <c r="H33" s="225"/>
      <c r="I33" s="224"/>
      <c r="K33" s="237"/>
    </row>
    <row r="34" spans="1:11">
      <c r="A34" s="403">
        <v>2.2000000000000002</v>
      </c>
      <c r="B34" s="404"/>
      <c r="C34" s="238" t="s">
        <v>606</v>
      </c>
      <c r="D34" s="217"/>
      <c r="E34" s="228">
        <v>8894.44</v>
      </c>
      <c r="F34" s="229">
        <v>8665.83</v>
      </c>
      <c r="G34" s="239"/>
      <c r="H34" s="225"/>
      <c r="I34" s="224"/>
    </row>
    <row r="35" spans="1:11">
      <c r="A35" s="380">
        <v>3</v>
      </c>
      <c r="B35" s="382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1143059547</v>
      </c>
      <c r="F36" s="249">
        <v>580783673</v>
      </c>
      <c r="G36" s="250"/>
      <c r="H36" s="225"/>
      <c r="I36" s="224"/>
    </row>
    <row r="37" spans="1:11">
      <c r="A37" s="399">
        <v>3.1</v>
      </c>
      <c r="B37" s="400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1143059547</v>
      </c>
      <c r="F38" s="249">
        <v>580783673</v>
      </c>
      <c r="G38" s="236"/>
      <c r="H38" s="225"/>
      <c r="I38" s="224"/>
    </row>
    <row r="39" spans="1:11">
      <c r="A39" s="389">
        <v>3.2</v>
      </c>
      <c r="B39" s="390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80">
        <v>4</v>
      </c>
      <c r="B41" s="381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228.61000000000058</v>
      </c>
      <c r="F42" s="265">
        <v>116.15999999999985</v>
      </c>
      <c r="G42" s="266"/>
      <c r="H42" s="225"/>
      <c r="I42" s="224"/>
    </row>
    <row r="43" spans="1:11">
      <c r="A43" s="380">
        <v>5</v>
      </c>
      <c r="B43" s="381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7">
        <v>5.0999999999999996</v>
      </c>
      <c r="B45" s="388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>
      <c r="A46" s="387">
        <v>5.2</v>
      </c>
      <c r="B46" s="388"/>
      <c r="C46" s="278" t="s">
        <v>608</v>
      </c>
      <c r="D46" s="217"/>
      <c r="E46" s="276">
        <v>42748386729</v>
      </c>
      <c r="F46" s="277">
        <v>42748386729</v>
      </c>
      <c r="G46" s="279"/>
      <c r="H46" s="225"/>
      <c r="I46" s="224"/>
    </row>
    <row r="47" spans="1:11">
      <c r="A47" s="401" t="s">
        <v>596</v>
      </c>
      <c r="B47" s="402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80">
        <v>1</v>
      </c>
      <c r="B49" s="382"/>
      <c r="C49" s="209" t="s">
        <v>559</v>
      </c>
      <c r="D49" s="290"/>
      <c r="E49" s="291">
        <f>F51</f>
        <v>5300</v>
      </c>
      <c r="F49" s="292">
        <v>5250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80">
        <v>2</v>
      </c>
      <c r="B51" s="381"/>
      <c r="C51" s="294" t="s">
        <v>561</v>
      </c>
      <c r="D51" s="295"/>
      <c r="E51" s="291">
        <v>5500</v>
      </c>
      <c r="F51" s="296">
        <v>5300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85">
        <v>3</v>
      </c>
      <c r="B53" s="386"/>
      <c r="C53" s="240" t="s">
        <v>563</v>
      </c>
      <c r="D53" s="252"/>
      <c r="E53" s="297">
        <f>(E51-E49)/E49</f>
        <v>3.7735849056603772E-2</v>
      </c>
      <c r="F53" s="298">
        <v>9.5238095238095247E-3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85">
        <v>4</v>
      </c>
      <c r="B55" s="386"/>
      <c r="C55" s="395" t="s">
        <v>609</v>
      </c>
      <c r="D55" s="396"/>
      <c r="E55" s="300"/>
      <c r="F55" s="301"/>
      <c r="H55" s="225"/>
      <c r="I55" s="224"/>
    </row>
    <row r="56" spans="1:9">
      <c r="A56" s="302"/>
      <c r="B56" s="303"/>
      <c r="C56" s="397"/>
      <c r="D56" s="398"/>
      <c r="E56" s="218"/>
      <c r="F56" s="293"/>
      <c r="H56" s="225"/>
      <c r="I56" s="224"/>
    </row>
    <row r="57" spans="1:9">
      <c r="A57" s="387">
        <v>4.0999999999999996</v>
      </c>
      <c r="B57" s="388"/>
      <c r="C57" s="304" t="s">
        <v>610</v>
      </c>
      <c r="D57" s="305"/>
      <c r="E57" s="264">
        <f>E51-E34</f>
        <v>-3394.4400000000005</v>
      </c>
      <c r="F57" s="265">
        <v>-3365.83</v>
      </c>
      <c r="G57" s="224"/>
      <c r="H57" s="225"/>
      <c r="I57" s="224"/>
    </row>
    <row r="58" spans="1:9">
      <c r="A58" s="389">
        <v>4.2</v>
      </c>
      <c r="B58" s="390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-0.38163616821295104</v>
      </c>
      <c r="F59" s="310">
        <v>-0.38840249577940023</v>
      </c>
      <c r="G59" s="299"/>
      <c r="H59" s="225"/>
      <c r="I59" s="224"/>
    </row>
    <row r="60" spans="1:9">
      <c r="A60" s="385">
        <v>5</v>
      </c>
      <c r="B60" s="386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7">
        <v>5.0999999999999996</v>
      </c>
      <c r="B62" s="388"/>
      <c r="C62" s="275" t="s">
        <v>611</v>
      </c>
      <c r="D62" s="318"/>
      <c r="E62" s="276">
        <v>7710</v>
      </c>
      <c r="F62" s="277">
        <v>7810</v>
      </c>
      <c r="G62" s="236"/>
      <c r="H62" s="225"/>
      <c r="I62" s="224"/>
    </row>
    <row r="63" spans="1:9" ht="20.25" thickBot="1">
      <c r="A63" s="391">
        <v>5.2</v>
      </c>
      <c r="B63" s="392"/>
      <c r="C63" s="319" t="s">
        <v>612</v>
      </c>
      <c r="D63" s="320"/>
      <c r="E63" s="321">
        <v>4790</v>
      </c>
      <c r="F63" s="322">
        <v>4790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384" t="s">
        <v>602</v>
      </c>
      <c r="F68" s="384"/>
    </row>
    <row r="69" spans="1:6">
      <c r="B69" s="332" t="s">
        <v>615</v>
      </c>
      <c r="D69" s="331"/>
      <c r="E69" s="383" t="s">
        <v>571</v>
      </c>
      <c r="F69" s="384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WDg5BLlnAgLeOvMXAewfWQ2JfpB/mGQU/eNb4NJTuv8=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Xw2RyrBIpjcKOQPmxSuEr/esqttQiKzFX8kRw5+gLcs=</DigestValue>
    </Reference>
  </SignedInfo>
  <SignatureValue>j/YFbP49u6RLpoK5vvJVS5xfa/mPzKhnJCY/dvifuzomw1iDPPEA+IVUCv7bBZWnuMLtKNCeXvaL
+S78WWb6PtriNFUaW/9ztw3jQmGPDuEQFAv10jxeoYXKttNGplIGqpIV0FcyOJf4nhlxXQJnZBcz
4zwIn9M1qPC2lGN2zmQ9NLgOHLg6MuxBErhl6R74YOeOSP6W0YyUcDJ6Lt7Bi7onh1YjgHObdmIz
ufd32uipJTMeeKkmNI7UIU0iduaRVMdD6QJNX/kQu+33GFTKRw7dJNR0CYIp3Z1qsYlQkBq2C6Xz
gmcyWs836sQ+u7x4qgwK2r2K/ykpCx1N1KGIFA==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FMur1vONBPs80JuTqLfB0y5W974BV2zRdFsvIZ1HeWE=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ntxbB9h7U86PIIvKL0j3KsYCGAStAIHDEymgiATnNvs=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2025-02-26T07:04:25Z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2025-02-26T07:04:25Z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mPlcakZeQHGW3+UKsdFGEpsFV7x4wK8dWahal/Yd83k=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2wOaYImEc2+qsJTLVu3qBE1qwoq0MAV4Vv8xYPSRrps=</DigestValue>
    </Reference>
  </SignedInfo>
  <SignatureValue>0CUOYkaVeGvygD+rlJzEo+d613NgRXqEPeVzEt2f2oYYy1iINd5WmTnVNtIuzy4L+hDyfbQBUMgl
Gejp0wcYBTEFH3BeyATSGkxIBRF7dECbG/jtyb3La2CV1VbhWDHfVjpk5y0PINZcbsiqAJ0sM4OI
R8SPuY7GQl2a3/nurrzD8dX8WZVoQh5wtfHyENrzpGw0Z37NiG+8l2aRGnKN+q+8G4tWhx9FznLS
4Fki0QQjwbzoVSuc0rkCZ/WVGfLZivAIiMYi7CFKQxa0nBHNQb8o4MLCPF6yLBSMUOYTfB0Zw4VD
llNlTN2u+B5cqFaVy7DDv79sqcKEFu4xsTmNAg==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FMur1vONBPs80JuTqLfB0y5W974BV2zRdFsvIZ1HeWE=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ntxbB9h7U86PIIvKL0j3KsYCGAStAIHDEymgiATnNvs=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2025-02-26T10:30:25Z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2025-02-26T10:30:25Z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2025-02-26T03:15:00Z</cp:lastPrinted>
  <dcterms:created xsi:type="dcterms:W3CDTF">2014-09-25T08:23:57Z</dcterms:created>
  <dcterms:modified xsi:type="dcterms:W3CDTF">2025-02-26T03:16:17Z</dcterms:modified>
</cp:coreProperties>
</file>