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8800" windowHeight="1218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9" i="27" s="1"/>
  <c r="D17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<sst xmlns="http://schemas.openxmlformats.org/spreadsheetml/2006/main" count="1409" uniqueCount="616">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</sst>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zoomScale="70" zoomScaleNormal="70" zoomScaleSheetLayoutView="70" workbookViewId="0">
      <selection activeCell="M25" sqref="M25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382" t="s">
        <v>587</v>
      </c>
      <c r="B2" s="382"/>
      <c r="C2" s="382"/>
      <c r="D2" s="382"/>
      <c r="E2" s="382"/>
      <c r="F2" s="382"/>
    </row>
    <row r="3" spans="1:9" ht="25.5" customHeight="1">
      <c r="A3" s="383" t="s">
        <v>588</v>
      </c>
      <c r="B3" s="383"/>
      <c r="C3" s="383"/>
      <c r="D3" s="383"/>
      <c r="E3" s="383"/>
      <c r="F3" s="383"/>
    </row>
    <row r="4" spans="1:9" ht="26.25" customHeight="1">
      <c r="A4" s="384" t="s">
        <v>589</v>
      </c>
      <c r="B4" s="384"/>
      <c r="C4" s="384"/>
      <c r="D4" s="384"/>
      <c r="E4" s="384"/>
      <c r="F4" s="384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385" t="s">
        <v>594</v>
      </c>
      <c r="B17" s="385"/>
      <c r="C17" s="385"/>
      <c r="D17" s="179" t="str">
        <f>"Từ ngày "&amp;TEXT(G17,"dd/mm/yyyy;@")&amp;" đến "&amp;TEXT(G18,"dd/mm/yyyy;@")</f>
        <v>Từ ngày 12/02/2025 đến 18/02/2025</v>
      </c>
      <c r="G17" s="166">
        <f>F24+1</f>
        <v>45700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12/02/2025 to 18/02/2025</v>
      </c>
      <c r="G18" s="166">
        <f>G17+6</f>
        <v>45706</v>
      </c>
      <c r="H18" s="183"/>
    </row>
    <row r="19" spans="1:11" s="175" customFormat="1">
      <c r="A19" s="385" t="s">
        <v>590</v>
      </c>
      <c r="B19" s="385"/>
      <c r="C19" s="385"/>
      <c r="D19" s="179">
        <f>E24+2</f>
        <v>45708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45708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45706</v>
      </c>
      <c r="F24" s="198">
        <v>45699</v>
      </c>
      <c r="G24" s="185"/>
      <c r="K24" s="191"/>
    </row>
    <row r="25" spans="1:11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390">
        <v>1.1000000000000001</v>
      </c>
      <c r="B29" s="391"/>
      <c r="C29" s="220" t="s">
        <v>603</v>
      </c>
      <c r="D29" s="221"/>
      <c r="E29" s="222">
        <f>F33</f>
        <v>42748386729</v>
      </c>
      <c r="F29" s="223">
        <v>43718761279</v>
      </c>
      <c r="G29" s="224"/>
      <c r="H29" s="225"/>
      <c r="I29" s="224"/>
      <c r="K29" s="191"/>
    </row>
    <row r="30" spans="1:11">
      <c r="A30" s="392">
        <v>1.2</v>
      </c>
      <c r="B30" s="393"/>
      <c r="C30" s="226" t="s">
        <v>604</v>
      </c>
      <c r="D30" s="227"/>
      <c r="E30" s="228">
        <f>F34</f>
        <v>8549.67</v>
      </c>
      <c r="F30" s="229">
        <v>8743.75</v>
      </c>
      <c r="G30" s="224"/>
      <c r="H30" s="225"/>
      <c r="I30" s="224"/>
      <c r="K30" s="191"/>
    </row>
    <row r="31" spans="1:11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0">
        <v>2.1</v>
      </c>
      <c r="B33" s="381"/>
      <c r="C33" s="220" t="s">
        <v>605</v>
      </c>
      <c r="D33" s="221"/>
      <c r="E33" s="222">
        <v>43329170402</v>
      </c>
      <c r="F33" s="223">
        <v>42748386729</v>
      </c>
      <c r="G33" s="236"/>
      <c r="H33" s="225"/>
      <c r="I33" s="224"/>
      <c r="K33" s="237"/>
    </row>
    <row r="34" spans="1:11">
      <c r="A34" s="410">
        <v>2.2000000000000002</v>
      </c>
      <c r="B34" s="411"/>
      <c r="C34" s="238" t="s">
        <v>606</v>
      </c>
      <c r="D34" s="217"/>
      <c r="E34" s="228">
        <v>8665.83</v>
      </c>
      <c r="F34" s="229">
        <v>8549.67</v>
      </c>
      <c r="G34" s="239"/>
      <c r="H34" s="225"/>
      <c r="I34" s="224"/>
    </row>
    <row r="35" spans="1:11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580783673</v>
      </c>
      <c r="F36" s="249">
        <v>-970374550</v>
      </c>
      <c r="G36" s="250"/>
      <c r="H36" s="225"/>
      <c r="I36" s="224"/>
    </row>
    <row r="37" spans="1:11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580783673</v>
      </c>
      <c r="F38" s="249">
        <v>-970374550</v>
      </c>
      <c r="G38" s="236"/>
      <c r="H38" s="225"/>
      <c r="I38" s="224"/>
    </row>
    <row r="39" spans="1:11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116.15999999999985</v>
      </c>
      <c r="F42" s="265">
        <v>-194.07999999999993</v>
      </c>
      <c r="G42" s="266"/>
      <c r="H42" s="225"/>
      <c r="I42" s="224"/>
    </row>
    <row r="43" spans="1:11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0">
        <v>5.2</v>
      </c>
      <c r="B46" s="381"/>
      <c r="C46" s="278" t="s">
        <v>608</v>
      </c>
      <c r="D46" s="217"/>
      <c r="E46" s="276">
        <v>42748386729</v>
      </c>
      <c r="F46" s="277">
        <v>42748386729</v>
      </c>
      <c r="G46" s="279"/>
      <c r="H46" s="225"/>
      <c r="I46" s="224"/>
    </row>
    <row r="47" spans="1:11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95">
        <v>1</v>
      </c>
      <c r="B49" s="403"/>
      <c r="C49" s="209" t="s">
        <v>559</v>
      </c>
      <c r="D49" s="290"/>
      <c r="E49" s="291">
        <f>F51</f>
        <v>5250</v>
      </c>
      <c r="F49" s="292">
        <v>5120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95">
        <v>2</v>
      </c>
      <c r="B51" s="396"/>
      <c r="C51" s="294" t="s">
        <v>561</v>
      </c>
      <c r="D51" s="295"/>
      <c r="E51" s="291">
        <v>5300</v>
      </c>
      <c r="F51" s="296">
        <v>5250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97">
        <v>3</v>
      </c>
      <c r="B53" s="398"/>
      <c r="C53" s="240" t="s">
        <v>563</v>
      </c>
      <c r="D53" s="252"/>
      <c r="E53" s="297">
        <f>(E51-E49)/E49</f>
        <v>9.5238095238095247E-3</v>
      </c>
      <c r="F53" s="298">
        <v>2.5390625E-2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>
      <c r="A56" s="302"/>
      <c r="B56" s="303"/>
      <c r="C56" s="401"/>
      <c r="D56" s="402"/>
      <c r="E56" s="218"/>
      <c r="F56" s="293"/>
      <c r="H56" s="225"/>
      <c r="I56" s="224"/>
    </row>
    <row r="57" spans="1:9">
      <c r="A57" s="380">
        <v>4.0999999999999996</v>
      </c>
      <c r="B57" s="381"/>
      <c r="C57" s="304" t="s">
        <v>610</v>
      </c>
      <c r="D57" s="305"/>
      <c r="E57" s="264">
        <f>E51-E34</f>
        <v>-3365.83</v>
      </c>
      <c r="F57" s="265">
        <v>-3299.67</v>
      </c>
      <c r="G57" s="224"/>
      <c r="H57" s="225"/>
      <c r="I57" s="224"/>
    </row>
    <row r="58" spans="1:9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-0.38840249577940023</v>
      </c>
      <c r="F59" s="310">
        <v>-0.38594121176606816</v>
      </c>
      <c r="G59" s="299"/>
      <c r="H59" s="225"/>
      <c r="I59" s="224"/>
    </row>
    <row r="60" spans="1:9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421">
        <v>5.2</v>
      </c>
      <c r="B63" s="422"/>
      <c r="C63" s="319" t="s">
        <v>612</v>
      </c>
      <c r="D63" s="320"/>
      <c r="E63" s="321">
        <v>4790</v>
      </c>
      <c r="F63" s="322">
        <v>4790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423" t="s">
        <v>613</v>
      </c>
      <c r="D65" s="423"/>
      <c r="E65" s="423"/>
      <c r="F65" s="42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420" t="s">
        <v>602</v>
      </c>
      <c r="F68" s="420"/>
    </row>
    <row r="69" spans="1:6">
      <c r="B69" s="332" t="s">
        <v>615</v>
      </c>
      <c r="D69" s="331"/>
      <c r="E69" s="419" t="s">
        <v>571</v>
      </c>
      <c r="F69" s="420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WDdLg95GzxcJTem1cqQrfYoK1AXpEEHpuv84QJe6BMw=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2SC/6C93YpYylC7UNiQXNy3eWW52CrpJemBQE8PlywA=</DigestValue>
    </Reference>
  </SignedInfo>
  <SignatureValue>wQVDAXr+ZUBSAtJl96g0NhivdSxFrlZa6q5pCNmn+JgH6lCpCJY0TKWxvohnWI/8Dv1BBPiEo/mR
Q3DlAzDNCHW7oIJ7iBRks91/8DjBGCo3NNnBWKzha3Nx0/Tbz5EX2vDRtIuZR/hSDoY2EWXgkqge
kgFefuJVxFwt907tUT2AClKC4kNv0tkvU9EfbVbkpQkku3LVc4NhA/xOUNWuFtjpw/pjUOYZZRDU
/CIa8FwkrR2NY36dGFddQS0o6lRJH2QHstDaP/HbWUzSbLH1Ogx8uST5EXFaXT1DM35ARx1hxJ6p
eVUlLLYkqkRdFrk/g4E3VFIedBHEGbr04EqaMQ==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X50G+lVNLp/KKW+ka5CYnnmTKXC8pBuNwh0M8vc32Rk=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2025-02-19T07:26:48Z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2025-02-19T07:26:48Z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VLARxQwWHFwqnUpEeVPddIsoFd7crT7xH1Pweg/bvNQ=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LpEfi2sVrGgLJJjokHXffOhbHWr2QP9SApceBoDsIhY=</DigestValue>
    </Reference>
  </SignedInfo>
  <SignatureValue>U53WHiPkl0rTGZFg5DpdJKpHSCcwwiMBuh/I/ogx1oYYd1PLv2r6a6YeoCVX8o0zfXCNnQxjemmh
/rDTStknzSYTsvZI/J9DoNPbs7FrBrQWS5AAmXO8tWNt2L12G48dHk43muqSQl21pawrQFDJxP5S
yu/+E3Ob/FuBoIOt5JTUZZTTXIc9yMqwG+7ZjK4bt16fkKl1742zqNgkpkoaUCL/lDeSDpgiohuv
mZcm7Di00auY7iRIIw1A77m5cYuQJG33lHnaQNMkAuf34hoQp8CDzfO5ZR+S7US0kT5RXPJY5U4Y
Jc+SSoSvgsts4ZZ35INqDWoKW9MUCrIF6VYfJA==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FMur1vONBPs80JuTqLfB0y5W974BV2zRdFsvIZ1HeWE=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2ph9vUTlq9CKZ4Q9wZf9ydgW6Tdp6bJdAXjKQB7JZlg=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EgJmQASc7CkJoUBnfmbQ0EU1Oui4wAufk9dcM9tKlIk=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Hw8ZMW9F6lmFDaOR/8IZvlqGSDJbEC4cydXwtsvc11I=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8NyE8bP0H7mR/0LAjQCkqNAaZZwN2IDCWALv+4vpfnc=</DigestValue>
      </Reference>
      <Reference URI="/xl/worksheets/sheet3.xml?ContentType=application/vnd.openxmlformats-officedocument.spreadsheetml.worksheet+xml">
        <DigestMethod Algorithm="http://www.w3.org/2001/04/xmlenc#sha256"/>
        <DigestValue>asFx5fEeWf2+bNoVOaAu1Re3OeRPWJtj6gck87vMZyc=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X50G+lVNLp/KKW+ka5CYnnmTKXC8pBuNwh0M8vc32Rk=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2025-02-19T09:57:32Z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2025-02-19T09:57:32Z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2025-02-19T03:40:28Z</cp:lastPrinted>
  <dcterms:created xsi:type="dcterms:W3CDTF">2014-09-25T08:23:57Z</dcterms:created>
  <dcterms:modified xsi:type="dcterms:W3CDTF">2025-02-19T03:41:48Z</dcterms:modified>
</cp:coreProperties>
</file>