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4\THANG 9.2024\"/>
    </mc:Choice>
  </mc:AlternateContent>
  <bookViews>
    <workbookView xWindow="0" yWindow="0" windowWidth="19200" windowHeight="10860" tabRatio="944" firstSheet="2" activeTab="4"/>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BCDanhMucDauTu_06029!$A$1:$G$77</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C9" i="22" l="1"/>
  <c r="D43" i="11" l="1"/>
  <c r="F31" i="11" l="1"/>
  <c r="F27" i="11" l="1"/>
  <c r="F26" i="11"/>
  <c r="F25" i="11"/>
  <c r="F28" i="11" l="1"/>
  <c r="F24" i="11"/>
  <c r="F23" i="11"/>
  <c r="F22" i="11"/>
  <c r="F21" i="11"/>
  <c r="F20" i="11"/>
  <c r="F19" i="11"/>
  <c r="F52" i="11" l="1"/>
  <c r="F54" i="11" l="1"/>
  <c r="F17" i="11"/>
  <c r="F18" i="11"/>
  <c r="F29" i="11"/>
  <c r="F30" i="11"/>
  <c r="F32" i="11"/>
  <c r="D9" i="27" l="1"/>
  <c r="F16" i="11" l="1"/>
  <c r="D33" i="11" l="1"/>
  <c r="F33" i="11"/>
  <c r="A4" i="23" l="1"/>
  <c r="A4" i="22"/>
  <c r="C10" i="20"/>
  <c r="C9" i="21" s="1"/>
  <c r="C9" i="23" s="1"/>
  <c r="A5" i="20"/>
  <c r="A4" i="21" s="1"/>
  <c r="D10" i="8"/>
  <c r="A5" i="8"/>
  <c r="D10" i="28"/>
  <c r="A5" i="28"/>
  <c r="F61" i="11"/>
  <c r="D36" i="11"/>
  <c r="C10" i="11"/>
  <c r="A5" i="11"/>
  <c r="O49" i="16"/>
  <c r="N49" i="16"/>
  <c r="B10" i="16"/>
  <c r="A5" i="16"/>
  <c r="B6" i="19"/>
  <c r="C5" i="19"/>
  <c r="B5" i="19"/>
  <c r="C4" i="19"/>
  <c r="B4" i="19"/>
  <c r="C3" i="19"/>
  <c r="B3" i="19"/>
  <c r="C2" i="19"/>
  <c r="B2" i="19"/>
  <c r="F36" i="11" l="1"/>
  <c r="F43" i="11" l="1"/>
  <c r="F62" i="11" s="1"/>
  <c r="G31" i="11" l="1"/>
  <c r="G41" i="11"/>
  <c r="G27" i="11"/>
  <c r="G26" i="11"/>
  <c r="G25" i="11"/>
  <c r="G57" i="11"/>
  <c r="G22" i="11"/>
  <c r="G24" i="11"/>
  <c r="G19" i="11"/>
  <c r="G21" i="11"/>
  <c r="G23" i="11"/>
  <c r="G28" i="11"/>
  <c r="G20" i="11"/>
  <c r="G47" i="11"/>
  <c r="G30" i="11"/>
  <c r="G18" i="11"/>
  <c r="G17" i="11"/>
  <c r="G32" i="11"/>
  <c r="G29" i="11"/>
  <c r="G52" i="11"/>
  <c r="G49" i="11"/>
  <c r="G16" i="11"/>
  <c r="G62" i="11"/>
  <c r="G61" i="11"/>
  <c r="G56" i="11"/>
  <c r="G55" i="11"/>
  <c r="C6" i="19"/>
  <c r="C7" i="19"/>
  <c r="G33" i="11"/>
  <c r="G36" i="11"/>
  <c r="G43" i="11"/>
  <c r="G54" i="11" l="1"/>
</calcChain>
</file>

<file path=xl/sharedStrings.xml><?xml version="1.0" encoding="utf-8"?>
<sst xmlns="http://schemas.openxmlformats.org/spreadsheetml/2006/main" count="1015" uniqueCount="680">
  <si>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</si>
  <si>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</si>
  <si>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</si>
  <si>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</si>
  <si>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</si>
  <si>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</si>
  <si>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</si>
  <si>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</si>
  <si>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</si>
  <si>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</si>
  <si>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</si>
  <si>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</si>
  <si>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</si>
  <si>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</si>
  <si>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</si>
  <si>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</si>
  <si>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</si>
  <si>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</si>
  <si>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</si>
  <si>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</si>
  <si>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</si>
  <si>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</si>
  <si>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</si>
  <si>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</si>
  <si>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</si>
  <si>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</si>
  <si>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</si>
  <si>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</si>
  <si>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</si>
  <si>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</si>
  <si>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</si>
  <si>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</si>
  <si>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</si>
  <si>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</si>
  <si>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</si>
  <si>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</si>
  <si>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</si>
  <si>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</si>
  <si>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</si>
  <si>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</si>
  <si>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</si>
  <si>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</si>
  <si>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</si>
  <si>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</si>
  <si>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</si>
  <si>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</si>
  <si>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</si>
  <si>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</si>
  <si>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</si>
  <si>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</si>
  <si>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</si>
  <si>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</si>
  <si>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</si>
  <si>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</si>
  <si>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</si>
  <si>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</si>
  <si>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</si>
  <si>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</si>
  <si>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</si>
  <si>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</si>
  <si>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</si>
  <si>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</si>
  <si>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</si>
  <si>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</si>
  <si>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</si>
  <si>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</si>
  <si>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</si>
  <si>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</si>
  <si>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</si>
  <si>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</si>
  <si>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</si>
  <si>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</si>
  <si>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</si>
  <si>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</si>
  <si>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</si>
  <si>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</si>
  <si>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</si>
  <si>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</si>
  <si>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</si>
  <si>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</si>
  <si>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</si>
  <si>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</si>
  <si>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</si>
  <si>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</si>
  <si>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</si>
  <si>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</si>
  <si>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</si>
  <si>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</si>
  <si>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</si>
  <si>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</si>
  <si>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</si>
  <si>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</si>
  <si>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</si>
  <si>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</si>
  <si>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</si>
  <si>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</si>
  <si>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</si>
  <si>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</si>
  <si>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</si>
  <si>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</si>
  <si>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</si>
  <si>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</si>
  <si>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</si>
  <si>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</si>
  <si>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</si>
  <si>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</si>
  <si>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</si>
  <si>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</si>
  <si>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</si>
  <si>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</si>
  <si>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</si>
  <si>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</si>
  <si>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</si>
  <si>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</si>
  <si>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</si>
  <si>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</si>
  <si>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</si>
  <si>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</si>
  <si>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</si>
  <si>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</si>
  <si>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</si>
  <si>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</si>
  <si>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</si>
  <si>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</si>
  <si>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</si>
  <si>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</si>
  <si>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</si>
  <si>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</si>
  <si>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</si>
  <si>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</si>
  <si>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</si>
  <si>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</si>
  <si>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</si>
  <si>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</si>
  <si>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</si>
  <si>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</si>
  <si>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</si>
  <si>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</si>
  <si>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</si>
  <si>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</si>
  <si>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</si>
  <si>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</si>
  <si>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</si>
  <si>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</si>
  <si>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</si>
  <si>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</si>
  <si>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</si>
  <si>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</si>
  <si>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</si>
  <si>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</si>
  <si>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</si>
  <si>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</si>
  <si>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</si>
  <si>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</si>
  <si>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</si>
  <si>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</si>
  <si>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</si>
  <si>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</si>
  <si>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</si>
  <si>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</si>
  <si>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</si>
  <si>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</si>
  <si>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</si>
  <si>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</si>
  <si>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</si>
  <si>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</si>
  <si>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</si>
  <si>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</si>
  <si>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</si>
  <si>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</si>
  <si>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</si>
  <si>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</si>
  <si>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</si>
  <si>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</si>
  <si>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</si>
  <si>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</si>
  <si>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</si>
  <si>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</si>
  <si>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</si>
  <si>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</si>
  <si>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</si>
  <si>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</si>
  <si>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</si>
  <si>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</si>
  <si>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</si>
  <si>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</si>
  <si>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</si>
  <si>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</si>
  <si>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</si>
  <si>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</si>
  <si>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</si>
  <si>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</si>
  <si>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</si>
  <si>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</si>
  <si>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</si>
  <si>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</si>
  <si>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</si>
  <si>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</si>
  <si>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</si>
  <si>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</si>
  <si>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</si>
  <si>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</si>
  <si>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</si>
  <si>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</si>
  <si>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</si>
  <si>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</si>
  <si>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</si>
  <si>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</si>
  <si>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</si>
  <si>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</si>
  <si>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</si>
  <si>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</si>
  <si>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</si>
  <si>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</si>
  <si>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</si>
  <si>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</si>
  <si>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</si>
  <si>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</si>
  <si>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</si>
  <si>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</si>
  <si>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</si>
  <si>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</si>
  <si>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</si>
  <si>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</si>
  <si>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</si>
  <si>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</si>
  <si>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</si>
  <si>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</si>
  <si>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</si>
  <si>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</si>
  <si>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</si>
  <si>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</si>
  <si>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</si>
  <si>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</si>
  <si>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</si>
  <si>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</si>
  <si>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</si>
  <si>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</si>
  <si>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</si>
  <si>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</si>
  <si>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</si>
  <si>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</si>
  <si>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</si>
  <si>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</si>
  <si>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</si>
  <si>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</si>
  <si>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</si>
  <si>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</si>
  <si>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</si>
  <si>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</si>
  <si>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</si>
  <si>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</si>
  <si>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</si>
  <si>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</si>
  <si>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</si>
  <si>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</si>
  <si>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</si>
  <si>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</si>
  <si>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</si>
  <si>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</si>
  <si>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</si>
  <si>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</si>
  <si>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</si>
  <si>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</si>
  <si>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</si>
  <si>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</si>
  <si>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</si>
  <si>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</si>
  <si>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</si>
  <si>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</si>
  <si>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</si>
  <si>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</si>
  <si>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</si>
  <si>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</si>
  <si>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</si>
  <si>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</si>
  <si>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</si>
  <si>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</si>
  <si>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</si>
  <si>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</si>
  <si>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</si>
  <si>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</si>
  <si>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</si>
  <si>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</si>
  <si>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</si>
  <si>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</si>
  <si>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</si>
  <si>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</si>
  <si>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</si>
  <si>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</si>
  <si>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</si>
  <si>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</si>
  <si>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</si>
  <si>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</si>
  <si>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</si>
  <si>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</si>
  <si>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</si>
  <si>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</si>
  <si>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</si>
  <si>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</si>
  <si>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</si>
  <si>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</si>
  <si>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</si>
  <si>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</si>
  <si>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</si>
  <si>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</si>
  <si>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</si>
  <si>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</si>
  <si>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</si>
  <si>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</si>
  <si>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</si>
  <si>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</si>
  <si>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</si>
  <si>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</si>
  <si>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</si>
  <si>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</si>
  <si>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</si>
  <si>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</si>
  <si>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</si>
  <si>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</si>
  <si>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</si>
  <si>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</si>
  <si>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</si>
  <si>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</si>
  <si>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</si>
  <si>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</si>
  <si>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</si>
  <si>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</si>
  <si>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</si>
  <si>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</si>
  <si>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</si>
  <si>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</si>
  <si>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</si>
  <si>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</si>
  <si>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</si>
  <si>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</si>
  <si>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</si>
  <si>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</si>
  <si>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</si>
  <si>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</si>
  <si>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</si>
  <si>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</si>
  <si>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</si>
  <si>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</si>
  <si>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</si>
  <si>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</si>
  <si>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</si>
  <si>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</si>
  <si>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</si>
  <si>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</si>
  <si>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</si>
  <si>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</si>
  <si>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</si>
  <si>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</si>
  <si>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</si>
  <si>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</si>
  <si>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</si>
  <si>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</si>
  <si>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</si>
  <si>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</si>
  <si>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</si>
  <si>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</si>
  <si>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</si>
  <si>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</si>
  <si>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</si>
  <si>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</si>
  <si>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</si>
  <si>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</si>
  <si>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</si>
  <si>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</si>
  <si>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</si>
  <si>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</si>
  <si>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</si>
  <si>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</si>
  <si>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</si>
  <si>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</si>
  <si>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</si>
  <si>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</si>
  <si>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</si>
  <si>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</si>
  <si>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</si>
  <si>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</si>
  <si>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</si>
  <si>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</si>
  <si>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</si>
  <si>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</si>
  <si>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</si>
  <si>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</si>
  <si>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</si>
  <si>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</si>
  <si>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</si>
  <si>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</si>
  <si>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</si>
  <si>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</si>
  <si>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</si>
  <si>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</si>
  <si>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</si>
  <si>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</si>
  <si>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</si>
  <si>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</si>
  <si>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</si>
  <si>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</si>
  <si>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</si>
  <si>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</si>
  <si>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</si>
  <si>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</si>
  <si>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</si>
  <si>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</si>
  <si>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</si>
  <si>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</si>
  <si>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</si>
  <si>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</si>
  <si>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</si>
  <si>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</si>
  <si>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</si>
  <si>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</si>
  <si>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</si>
  <si>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</si>
  <si>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</si>
  <si>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</si>
  <si>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</si>
  <si>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</si>
  <si>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</si>
  <si>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</si>
  <si>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</si>
  <si>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</si>
  <si>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</si>
  <si>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</si>
  <si>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</si>
  <si>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</si>
  <si>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</si>
  <si>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</si>
  <si>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</si>
  <si>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</si>
  <si>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</si>
  <si>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</si>
  <si>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</si>
  <si>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</si>
  <si>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</si>
  <si>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</si>
  <si>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</si>
  <si>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</si>
  <si>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</si>
  <si>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</si>
  <si>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</si>
  <si>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</si>
  <si>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</si>
  <si>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</si>
  <si>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</si>
  <si>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</si>
  <si>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</si>
  <si>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</si>
  <si>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</si>
  <si>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</si>
  <si>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</si>
  <si>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</si>
  <si>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</si>
  <si>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</si>
  <si>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</si>
  <si>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</si>
  <si>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</si>
  <si>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</si>
  <si>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</si>
  <si>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</si>
  <si>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</si>
  <si>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</si>
  <si>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</si>
  <si>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</si>
  <si>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</si>
  <si>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</si>
  <si>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</si>
  <si>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</si>
  <si>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</si>
  <si>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</si>
  <si>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</si>
  <si>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</si>
  <si>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</si>
  <si>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</si>
  <si>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</si>
  <si>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</si>
  <si>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</si>
  <si>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</si>
  <si>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</si>
  <si>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</si>
  <si>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</si>
  <si>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</si>
  <si>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</si>
  <si>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</si>
  <si>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</si>
  <si>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</si>
  <si>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</si>
  <si>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</si>
  <si>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</si>
  <si>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</si>
  <si>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</si>
  <si>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</si>
  <si>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</si>
  <si>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</si>
  <si>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</si>
  <si>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</si>
  <si>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</si>
  <si>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</si>
  <si>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</si>
  <si>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</si>
  <si>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</si>
  <si>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</si>
  <si>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</si>
  <si>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</si>
  <si>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</si>
  <si>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</si>
  <si>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</si>
  <si>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</si>
  <si>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</si>
  <si>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</si>
  <si>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</si>
  <si>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</si>
  <si>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</si>
  <si>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</si>
  <si>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</si>
  <si>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</si>
  <si>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</si>
  <si>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</si>
  <si>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</si>
  <si>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</si>
  <si>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</si>
  <si>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</si>
  <si>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</si>
  <si>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</si>
  <si>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</si>
  <si>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</si>
  <si>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</si>
  <si>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</si>
  <si>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</si>
  <si>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</si>
  <si>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</si>
  <si>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</si>
  <si>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</si>
  <si>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</si>
  <si>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</si>
  <si>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</si>
  <si>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</si>
  <si>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</si>
  <si>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</si>
  <si>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</si>
  <si>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</si>
  <si>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</si>
  <si>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</si>
  <si>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</si>
  <si>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</si>
  <si>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</si>
  <si>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</si>
  <si>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</si>
  <si>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</si>
  <si>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</si>
  <si>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</si>
  <si>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</si>
  <si>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</si>
  <si>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</si>
  <si>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</si>
  <si>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</si>
  <si>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</si>
  <si>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</si>
  <si>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</si>
  <si>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</si>
  <si>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</si>
  <si>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</si>
  <si>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</si>
  <si>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</si>
  <si>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</si>
  <si>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</si>
  <si>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</si>
  <si>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</si>
  <si>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</si>
  <si>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</si>
  <si>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</si>
  <si>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</si>
  <si>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</si>
  <si>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</si>
  <si>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</si>
  <si>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</si>
  <si>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</si>
  <si>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</si>
  <si>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</si>
  <si>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</si>
  <si>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</si>
  <si>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</si>
  <si>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</si>
  <si>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</si>
  <si>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</si>
  <si>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</si>
  <si>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</si>
  <si>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</si>
  <si>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</si>
  <si>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</si>
  <si>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</si>
  <si>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</si>
  <si>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</si>
  <si>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</si>
  <si>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</si>
  <si>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</si>
  <si>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</si>
  <si>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</si>
  <si>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</si>
  <si>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</si>
  <si>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</si>
  <si>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</si>
  <si>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</si>
  <si>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</si>
  <si>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</si>
  <si>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</si>
  <si>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</si>
  <si>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</si>
  <si>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</si>
  <si>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</si>
  <si>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</si>
  <si>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</si>
  <si>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</si>
  <si>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</si>
  <si>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</si>
  <si>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</si>
  <si>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ACB             </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</si>
  <si>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</si>
  <si>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</si>
  <si>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</si>
  <si>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</si>
  <si>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</si>
  <si>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</si>
  <si>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</si>
  <si>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</si>
  <si>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HDB             </t>
  </si>
  <si>
    <t xml:space="preserve">     VPB             </t>
  </si>
  <si>
    <t>Năm 2024
Year 2024</t>
  </si>
  <si>
    <t xml:space="preserve">     CTG             </t>
  </si>
  <si>
    <t xml:space="preserve">     BVH             </t>
  </si>
  <si>
    <t xml:space="preserve">     MBB             </t>
  </si>
  <si>
    <t xml:space="preserve">     SSI             </t>
  </si>
  <si>
    <t>Thay đổi NAV do mua lại, phát hành thêm Chứng chỉ quỹ (= III.1 + III.2)
Change of Net Asset Value due to subscription, redemption during the period</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</si>
  <si>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</si>
  <si>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</si>
  <si>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</si>
  <si>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</si>
  <si>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</si>
  <si>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</si>
  <si>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BID             </t>
  </si>
  <si>
    <t>KỲ BÁO CÁO/ THIS PERIOD
31/08/2024</t>
  </si>
  <si>
    <t>Ngày 31 tháng 08 năm 2024
As at 31 Aug 2024</t>
  </si>
  <si>
    <t xml:space="preserve">     EVF             </t>
  </si>
  <si>
    <t xml:space="preserve">     MBS             </t>
  </si>
  <si>
    <t xml:space="preserve">     MSB             </t>
  </si>
  <si>
    <t xml:space="preserve">     STB             </t>
  </si>
  <si>
    <t xml:space="preserve">     VCI             </t>
  </si>
  <si>
    <t xml:space="preserve">     VIB             </t>
  </si>
  <si>
    <t>Tháng 09 năm 2024/Sep 2024</t>
  </si>
  <si>
    <t>Tại ngày 30 tháng 9 năm 2024/ As at 30 Sep 2024</t>
  </si>
  <si>
    <t>Ngày 03 tháng 10 năm 2024
03 Oct 2024</t>
  </si>
  <si>
    <t>KỲ BÁO CÁO/ THIS PERIOD
30/09/2024</t>
  </si>
  <si>
    <t>Ngày 30 tháng 09 năm 2024
As at 30 Sep 2024</t>
  </si>
  <si>
    <r>
      <t xml:space="preserve">Quyền mua SSI
</t>
    </r>
    <r>
      <rPr>
        <i/>
        <sz val="10"/>
        <color theme="1"/>
        <rFont val="Tahoma"/>
        <family val="2"/>
      </rPr>
      <t>Rights</t>
    </r>
  </si>
  <si>
    <t>2246.10</t>
  </si>
  <si>
    <t>2246.12</t>
  </si>
  <si>
    <t>2246.14</t>
  </si>
  <si>
    <t>2246.16</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</si>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</sst>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s>
  <fonts count="1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4" fillId="0" borderId="0"/>
    <xf numFmtId="0" fontId="3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4" fontId="50" fillId="17" borderId="0" applyNumberFormat="0" applyBorder="0" applyAlignment="0" applyProtection="0"/>
    <xf numFmtId="0" fontId="12" fillId="4" borderId="0" applyNumberFormat="0" applyBorder="0" applyAlignment="0" applyProtection="0"/>
    <xf numFmtId="174" fontId="50" fillId="18" borderId="0" applyNumberFormat="0" applyBorder="0" applyAlignment="0" applyProtection="0"/>
    <xf numFmtId="0" fontId="12" fillId="6" borderId="0" applyNumberFormat="0" applyBorder="0" applyAlignment="0" applyProtection="0"/>
    <xf numFmtId="174" fontId="50" fillId="19" borderId="0" applyNumberFormat="0" applyBorder="0" applyAlignment="0" applyProtection="0"/>
    <xf numFmtId="0" fontId="12" fillId="8" borderId="0" applyNumberFormat="0" applyBorder="0" applyAlignment="0" applyProtection="0"/>
    <xf numFmtId="174" fontId="50" fillId="20" borderId="0" applyNumberFormat="0" applyBorder="0" applyAlignment="0" applyProtection="0"/>
    <xf numFmtId="0" fontId="12" fillId="10" borderId="0" applyNumberFormat="0" applyBorder="0" applyAlignment="0" applyProtection="0"/>
    <xf numFmtId="174" fontId="50" fillId="21" borderId="0" applyNumberFormat="0" applyBorder="0" applyAlignment="0" applyProtection="0"/>
    <xf numFmtId="0" fontId="12" fillId="12" borderId="0" applyNumberFormat="0" applyBorder="0" applyAlignment="0" applyProtection="0"/>
    <xf numFmtId="174"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2" fillId="5" borderId="0" applyNumberFormat="0" applyBorder="0" applyAlignment="0" applyProtection="0"/>
    <xf numFmtId="174" fontId="50" fillId="24" borderId="0" applyNumberFormat="0" applyBorder="0" applyAlignment="0" applyProtection="0"/>
    <xf numFmtId="0" fontId="12" fillId="7" borderId="0" applyNumberFormat="0" applyBorder="0" applyAlignment="0" applyProtection="0"/>
    <xf numFmtId="174" fontId="50" fillId="25" borderId="0" applyNumberFormat="0" applyBorder="0" applyAlignment="0" applyProtection="0"/>
    <xf numFmtId="0" fontId="12" fillId="9" borderId="0" applyNumberFormat="0" applyBorder="0" applyAlignment="0" applyProtection="0"/>
    <xf numFmtId="174" fontId="50" fillId="20" borderId="0" applyNumberFormat="0" applyBorder="0" applyAlignment="0" applyProtection="0"/>
    <xf numFmtId="0" fontId="12" fillId="11" borderId="0" applyNumberFormat="0" applyBorder="0" applyAlignment="0" applyProtection="0"/>
    <xf numFmtId="174" fontId="50" fillId="23" borderId="0" applyNumberFormat="0" applyBorder="0" applyAlignment="0" applyProtection="0"/>
    <xf numFmtId="0" fontId="12" fillId="13" borderId="0" applyNumberFormat="0" applyBorder="0" applyAlignment="0" applyProtection="0"/>
    <xf numFmtId="174" fontId="50" fillId="26" borderId="0" applyNumberFormat="0" applyBorder="0" applyAlignment="0" applyProtection="0"/>
    <xf numFmtId="0" fontId="12"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4"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4" fillId="0" borderId="0" applyFont="0" applyFill="0" applyBorder="0" applyAlignment="0" applyProtection="0"/>
    <xf numFmtId="0" fontId="56" fillId="0" borderId="0" applyFont="0" applyFill="0" applyBorder="0" applyAlignment="0" applyProtection="0"/>
    <xf numFmtId="184" fontId="14"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4" fillId="0" borderId="0" applyFont="0" applyFill="0" applyBorder="0" applyAlignment="0" applyProtection="0"/>
    <xf numFmtId="187" fontId="14"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4"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6" fillId="0" borderId="0"/>
    <xf numFmtId="191" fontId="46" fillId="0" borderId="0"/>
    <xf numFmtId="192"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4" fillId="0" borderId="12">
      <alignment horizontal="left"/>
    </xf>
    <xf numFmtId="0" fontId="74"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3" fontId="92" fillId="0" borderId="21"/>
    <xf numFmtId="173" fontId="14" fillId="0" borderId="0" applyFont="0" applyFill="0" applyBorder="0" applyAlignment="0" applyProtection="0"/>
    <xf numFmtId="204" fontId="14"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4"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4"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4"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4" fillId="0" borderId="9" applyNumberFormat="0" applyFont="0" applyFill="0" applyAlignment="0" applyProtection="0"/>
    <xf numFmtId="174"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4" fillId="0" borderId="0" applyFont="0" applyFill="0" applyBorder="0" applyAlignment="0" applyProtection="0"/>
    <xf numFmtId="185" fontId="14"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510">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70" fontId="18" fillId="2" borderId="0" xfId="1" applyNumberFormat="1" applyFont="1" applyFill="1" applyBorder="1">
      <protection locked="0"/>
    </xf>
    <xf numFmtId="170" fontId="17" fillId="2" borderId="0" xfId="1" applyNumberFormat="1" applyFont="1" applyFill="1" applyBorder="1">
      <protection locked="0"/>
    </xf>
    <xf numFmtId="0" fontId="18" fillId="2" borderId="2" xfId="0" applyFont="1" applyFill="1" applyBorder="1"/>
    <xf numFmtId="170"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protection locked="0"/>
    </xf>
    <xf numFmtId="170" fontId="17" fillId="2" borderId="0" xfId="1" applyNumberFormat="1" applyFont="1" applyFill="1">
      <protection locked="0"/>
    </xf>
    <xf numFmtId="0" fontId="16" fillId="2" borderId="0" xfId="0" applyFont="1" applyFill="1"/>
    <xf numFmtId="170"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70"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70"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70"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lignment horizontal="right" vertical="center" wrapText="1"/>
    </xf>
    <xf numFmtId="170"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70" fontId="17" fillId="2" borderId="8" xfId="1" applyNumberFormat="1" applyFont="1" applyFill="1" applyBorder="1" applyAlignment="1">
      <alignment horizontal="left"/>
      <protection locked="0"/>
    </xf>
    <xf numFmtId="170" fontId="18" fillId="2" borderId="8"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170" fontId="18" fillId="2" borderId="0" xfId="1" applyNumberFormat="1" applyFont="1" applyFill="1" applyBorder="1" applyAlignment="1">
      <alignment horizontal="left"/>
      <protection locked="0"/>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22" applyFont="1" applyFill="1" applyAlignment="1">
      <alignment vertical="center"/>
    </xf>
    <xf numFmtId="170" fontId="17" fillId="2" borderId="8" xfId="1" applyNumberFormat="1" applyFont="1" applyFill="1" applyBorder="1" applyAlignment="1">
      <protection locked="0"/>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0" fontId="27" fillId="2" borderId="0" xfId="49" applyFont="1" applyFill="1"/>
    <xf numFmtId="170" fontId="18" fillId="2" borderId="0" xfId="50" applyNumberFormat="1" applyFont="1" applyFill="1" applyAlignment="1">
      <alignment horizontal="right"/>
      <protection locked="0"/>
    </xf>
    <xf numFmtId="170"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61" fillId="2" borderId="1" xfId="8" applyFont="1" applyFill="1" applyBorder="1" applyAlignment="1">
      <alignment horizontal="center" vertical="center" wrapText="1"/>
    </xf>
    <xf numFmtId="0" fontId="161" fillId="2" borderId="0" xfId="0" applyFont="1" applyFill="1"/>
    <xf numFmtId="170"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70" fontId="160" fillId="2" borderId="0" xfId="19" applyNumberFormat="1" applyFont="1" applyFill="1"/>
    <xf numFmtId="0" fontId="160" fillId="2" borderId="0" xfId="19" applyFont="1" applyFill="1" applyAlignment="1">
      <alignment vertical="center"/>
    </xf>
    <xf numFmtId="170"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70" fontId="160" fillId="2" borderId="0" xfId="1" applyNumberFormat="1" applyFont="1" applyFill="1">
      <protection locked="0"/>
    </xf>
    <xf numFmtId="0" fontId="163" fillId="2" borderId="0" xfId="19" applyFont="1" applyFill="1"/>
    <xf numFmtId="0" fontId="160" fillId="2" borderId="2" xfId="19" applyFont="1" applyFill="1" applyBorder="1"/>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169"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70" fontId="18" fillId="0" borderId="0" xfId="4" applyNumberFormat="1" applyFont="1" applyFill="1" applyBorder="1"/>
    <xf numFmtId="0" fontId="163" fillId="2" borderId="0" xfId="19" applyFont="1" applyFill="1" applyAlignment="1">
      <alignment horizontal="center" vertical="center"/>
    </xf>
    <xf numFmtId="167" fontId="160" fillId="0" borderId="0" xfId="0" applyNumberFormat="1" applyFont="1" applyFill="1"/>
    <xf numFmtId="0" fontId="18" fillId="0" borderId="0" xfId="0" applyFont="1"/>
    <xf numFmtId="170" fontId="18" fillId="0" borderId="0" xfId="1" applyNumberFormat="1" applyFont="1" applyFill="1" applyAlignment="1">
      <alignment vertical="center"/>
      <protection locked="0"/>
    </xf>
    <xf numFmtId="170" fontId="18" fillId="0" borderId="0" xfId="1" applyNumberFormat="1" applyFont="1" applyFill="1">
      <protection locked="0"/>
    </xf>
    <xf numFmtId="0" fontId="18" fillId="0" borderId="0" xfId="30" applyFont="1" applyFill="1" applyAlignment="1">
      <alignment vertical="center"/>
    </xf>
    <xf numFmtId="170" fontId="18" fillId="0" borderId="0" xfId="4" applyNumberFormat="1" applyFont="1" applyFill="1"/>
    <xf numFmtId="0" fontId="161" fillId="2" borderId="0" xfId="19" applyFont="1" applyFill="1" applyAlignment="1">
      <alignment horizontal="center" vertical="center" wrapText="1"/>
    </xf>
    <xf numFmtId="0" fontId="160" fillId="0" borderId="0" xfId="30" applyFont="1" applyFill="1"/>
    <xf numFmtId="0" fontId="160" fillId="0" borderId="1" xfId="0" applyFont="1" applyFill="1" applyBorder="1" applyAlignment="1">
      <alignment horizontal="left" vertical="center" wrapText="1"/>
    </xf>
    <xf numFmtId="0" fontId="18" fillId="0" borderId="0" xfId="30" applyFont="1" applyFill="1"/>
    <xf numFmtId="170"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70" fontId="161" fillId="0" borderId="0" xfId="1" applyNumberFormat="1" applyFont="1" applyFill="1" applyBorder="1">
      <protection locked="0"/>
    </xf>
    <xf numFmtId="170" fontId="160" fillId="0" borderId="0" xfId="1" applyNumberFormat="1" applyFont="1" applyFill="1" applyBorder="1">
      <protection locked="0"/>
    </xf>
    <xf numFmtId="170" fontId="160" fillId="0" borderId="2" xfId="1" applyNumberFormat="1" applyFont="1" applyFill="1" applyBorder="1">
      <protection locked="0"/>
    </xf>
    <xf numFmtId="170"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70" fontId="17" fillId="0" borderId="0" xfId="1" applyNumberFormat="1" applyFont="1" applyFill="1">
      <protection locked="0"/>
    </xf>
    <xf numFmtId="170" fontId="160" fillId="0" borderId="0" xfId="4" applyNumberFormat="1" applyFont="1" applyFill="1" applyBorder="1"/>
    <xf numFmtId="0" fontId="160" fillId="0" borderId="2" xfId="0" applyFont="1" applyFill="1" applyBorder="1"/>
    <xf numFmtId="170" fontId="160" fillId="0" borderId="2" xfId="4" applyNumberFormat="1" applyFont="1" applyFill="1" applyBorder="1"/>
    <xf numFmtId="170" fontId="18" fillId="0" borderId="0" xfId="1" applyNumberFormat="1" applyFont="1" applyFill="1" applyBorder="1">
      <protection locked="0"/>
    </xf>
    <xf numFmtId="170" fontId="17" fillId="0" borderId="0" xfId="1" applyNumberFormat="1" applyFont="1" applyFill="1" applyBorder="1">
      <protection locked="0"/>
    </xf>
    <xf numFmtId="0" fontId="16" fillId="0" borderId="0" xfId="0" applyFont="1" applyFill="1"/>
    <xf numFmtId="170"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170" fontId="18" fillId="0" borderId="1" xfId="1" applyNumberFormat="1" applyFont="1" applyFill="1" applyBorder="1" applyAlignment="1" applyProtection="1">
      <alignment horizontal="righ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70" fontId="161" fillId="0" borderId="1" xfId="1" applyNumberFormat="1" applyFont="1" applyFill="1" applyBorder="1" applyAlignment="1" applyProtection="1">
      <alignment horizontal="right"/>
    </xf>
    <xf numFmtId="43" fontId="161" fillId="0" borderId="1" xfId="1" applyNumberFormat="1" applyFont="1" applyFill="1" applyBorder="1" applyAlignment="1" applyProtection="1">
      <alignment horizontal="right"/>
    </xf>
    <xf numFmtId="170" fontId="160" fillId="0" borderId="0" xfId="0" applyNumberFormat="1" applyFont="1" applyFill="1"/>
    <xf numFmtId="170"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70" fontId="161" fillId="0" borderId="0" xfId="1" applyNumberFormat="1" applyFont="1" applyFill="1" applyBorder="1" applyAlignment="1" applyProtection="1">
      <alignment horizontal="right"/>
    </xf>
    <xf numFmtId="170"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70"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49" fontId="161" fillId="0" borderId="1" xfId="19" applyNumberFormat="1" applyFont="1" applyFill="1" applyBorder="1" applyAlignment="1">
      <alignment horizontal="center" vertical="center" wrapText="1"/>
    </xf>
    <xf numFmtId="170" fontId="16" fillId="0" borderId="0" xfId="1" applyNumberFormat="1" applyFont="1" applyFill="1">
      <protection locked="0"/>
    </xf>
    <xf numFmtId="170" fontId="17" fillId="0" borderId="0" xfId="1" applyNumberFormat="1" applyFont="1" applyFill="1" applyAlignment="1">
      <alignment vertical="center"/>
      <protection locked="0"/>
    </xf>
    <xf numFmtId="170" fontId="17" fillId="0" borderId="0" xfId="30" applyNumberFormat="1" applyFont="1" applyFill="1" applyAlignment="1">
      <alignment vertical="center"/>
    </xf>
    <xf numFmtId="170" fontId="18" fillId="0" borderId="0" xfId="30" applyNumberFormat="1" applyFont="1" applyFill="1" applyAlignment="1">
      <alignment vertical="center"/>
    </xf>
    <xf numFmtId="170"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70" fontId="163" fillId="0" borderId="0" xfId="1" applyNumberFormat="1" applyFont="1" applyFill="1">
      <protection locked="0"/>
    </xf>
    <xf numFmtId="170"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70" fontId="160" fillId="0" borderId="1" xfId="2" applyNumberFormat="1" applyFont="1" applyFill="1" applyBorder="1" applyAlignment="1">
      <alignment horizontal="right" vertical="center"/>
    </xf>
    <xf numFmtId="43" fontId="160" fillId="0" borderId="1" xfId="2" applyNumberFormat="1" applyFont="1" applyFill="1" applyBorder="1" applyAlignment="1">
      <alignment horizontal="right" vertical="center"/>
    </xf>
    <xf numFmtId="170"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43" fontId="160" fillId="0" borderId="1" xfId="1" applyNumberFormat="1" applyFont="1" applyFill="1" applyBorder="1" applyAlignment="1" applyProtection="1">
      <alignment horizontal="right"/>
    </xf>
    <xf numFmtId="170" fontId="161" fillId="0" borderId="1" xfId="1" applyNumberFormat="1" applyFont="1" applyFill="1" applyBorder="1" applyAlignment="1">
      <alignment horizontal="right"/>
      <protection locked="0"/>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169" fontId="18" fillId="0" borderId="1" xfId="1" applyFont="1" applyFill="1" applyBorder="1" applyAlignment="1" applyProtection="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7" fontId="18" fillId="0" borderId="1" xfId="0" applyNumberFormat="1" applyFont="1" applyFill="1" applyBorder="1" applyAlignment="1">
      <alignment horizontal="right" vertical="center" wrapText="1"/>
    </xf>
    <xf numFmtId="167" fontId="17" fillId="0" borderId="1" xfId="0" applyNumberFormat="1" applyFont="1" applyFill="1" applyBorder="1" applyAlignment="1">
      <alignment horizontal="right" vertical="center" wrapText="1"/>
    </xf>
    <xf numFmtId="170" fontId="18" fillId="0" borderId="1" xfId="0" applyNumberFormat="1" applyFont="1" applyFill="1" applyBorder="1" applyAlignment="1">
      <alignment horizontal="right" vertical="center" wrapText="1"/>
    </xf>
    <xf numFmtId="170" fontId="18" fillId="0" borderId="1" xfId="1" applyNumberFormat="1" applyFont="1" applyFill="1" applyBorder="1" applyAlignment="1" applyProtection="1">
      <alignment vertical="center" wrapText="1"/>
    </xf>
    <xf numFmtId="169" fontId="18" fillId="0" borderId="1" xfId="1" applyFont="1" applyFill="1" applyBorder="1" applyAlignment="1" applyProtection="1">
      <alignment vertical="center" wrapText="1"/>
    </xf>
    <xf numFmtId="172" fontId="18" fillId="0" borderId="1" xfId="0" applyNumberFormat="1" applyFont="1" applyFill="1" applyBorder="1" applyAlignment="1">
      <alignment horizontal="right" vertical="center" wrapText="1"/>
    </xf>
    <xf numFmtId="167" fontId="17" fillId="2" borderId="1" xfId="0" applyNumberFormat="1" applyFont="1" applyFill="1" applyBorder="1" applyAlignment="1">
      <alignment horizontal="right" vertical="center" wrapText="1"/>
    </xf>
    <xf numFmtId="170" fontId="18" fillId="2" borderId="1" xfId="0" applyNumberFormat="1" applyFont="1" applyFill="1" applyBorder="1" applyAlignment="1">
      <alignment horizontal="right" vertical="center" wrapText="1"/>
    </xf>
    <xf numFmtId="170" fontId="17"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167" fontId="161" fillId="0" borderId="1" xfId="8" applyNumberFormat="1" applyFont="1" applyFill="1" applyBorder="1" applyAlignment="1">
      <alignment horizontal="right" vertical="center" wrapText="1"/>
    </xf>
    <xf numFmtId="167" fontId="160" fillId="0" borderId="1" xfId="8" applyNumberFormat="1" applyFont="1" applyFill="1" applyBorder="1" applyAlignment="1">
      <alignment horizontal="right" vertical="center" wrapText="1"/>
    </xf>
    <xf numFmtId="167" fontId="160" fillId="0" borderId="1" xfId="1" applyNumberFormat="1" applyFont="1" applyFill="1" applyBorder="1" applyAlignment="1" applyProtection="1">
      <alignment horizontal="right" vertical="center"/>
    </xf>
    <xf numFmtId="167" fontId="160" fillId="2" borderId="1" xfId="8" applyNumberFormat="1" applyFont="1" applyFill="1" applyBorder="1" applyAlignment="1">
      <alignment horizontal="right" vertical="center" wrapText="1"/>
    </xf>
    <xf numFmtId="170" fontId="161" fillId="0" borderId="0" xfId="1" applyNumberFormat="1" applyFont="1" applyFill="1">
      <protection locked="0"/>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70"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0" fontId="165" fillId="0" borderId="0" xfId="0" applyFont="1" applyFill="1"/>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170" fontId="161" fillId="0" borderId="1" xfId="5" applyNumberFormat="1" applyFont="1" applyFill="1" applyBorder="1" applyAlignment="1" applyProtection="1">
      <alignment vertical="center"/>
      <protection locked="0"/>
    </xf>
    <xf numFmtId="170" fontId="160" fillId="0" borderId="1" xfId="5" applyNumberFormat="1" applyFont="1" applyFill="1" applyBorder="1" applyAlignment="1" applyProtection="1">
      <alignment horizontal="left" vertical="center" wrapText="1"/>
      <protection locked="0"/>
    </xf>
    <xf numFmtId="223" fontId="160" fillId="0" borderId="1" xfId="2" applyNumberFormat="1" applyFont="1" applyFill="1" applyBorder="1" applyAlignment="1">
      <alignment horizontal="right" vertical="center"/>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3" fillId="0" borderId="0" xfId="0" applyFont="1" applyFill="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63" fillId="0" borderId="0" xfId="0" applyFont="1" applyFill="1" applyAlignment="1">
      <alignment horizontal="righ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righ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170" fontId="17" fillId="0" borderId="1" xfId="1" applyNumberFormat="1" applyFont="1" applyFill="1" applyBorder="1" applyAlignment="1">
      <alignment horizontal="center" vertical="center" wrapText="1"/>
      <protection locked="0"/>
    </xf>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170" fontId="17" fillId="0" borderId="1" xfId="1" applyNumberFormat="1" applyFont="1" applyFill="1" applyBorder="1" applyAlignment="1">
      <alignment horizontal="left" wrapText="1"/>
      <protection locked="0"/>
    </xf>
    <xf numFmtId="167" fontId="18" fillId="0" borderId="1" xfId="1" applyNumberFormat="1" applyFont="1" applyFill="1" applyBorder="1" applyAlignment="1" applyProtection="1">
      <alignment horizontal="right" vertical="center"/>
    </xf>
    <xf numFmtId="170" fontId="17" fillId="0" borderId="1" xfId="1" applyNumberFormat="1" applyFont="1" applyFill="1" applyBorder="1" applyAlignment="1">
      <alignment horizontal="right" vertical="center" wrapText="1"/>
      <protection locked="0"/>
    </xf>
    <xf numFmtId="170" fontId="17" fillId="0" borderId="1" xfId="1" applyNumberFormat="1" applyFont="1" applyFill="1" applyBorder="1" applyAlignment="1">
      <alignment horizontal="left"/>
      <protection locked="0"/>
    </xf>
    <xf numFmtId="170" fontId="18" fillId="0" borderId="0" xfId="0" applyNumberFormat="1" applyFont="1" applyFill="1"/>
    <xf numFmtId="0" fontId="18" fillId="0" borderId="1" xfId="8" applyFont="1" applyFill="1" applyBorder="1" applyAlignment="1">
      <alignment horizontal="left" wrapText="1"/>
    </xf>
    <xf numFmtId="0" fontId="18" fillId="0" borderId="1" xfId="8" applyFont="1" applyFill="1" applyBorder="1" applyAlignment="1">
      <alignment horizont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167" fontId="17" fillId="0" borderId="1" xfId="1" applyNumberFormat="1" applyFont="1" applyFill="1" applyBorder="1" applyAlignment="1" applyProtection="1">
      <alignment horizontal="right" vertical="center"/>
    </xf>
    <xf numFmtId="170" fontId="17" fillId="0" borderId="0" xfId="0" applyNumberFormat="1" applyFont="1" applyFill="1"/>
    <xf numFmtId="170" fontId="18" fillId="0" borderId="1" xfId="1" applyNumberFormat="1" applyFont="1" applyFill="1" applyBorder="1" applyAlignment="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170" fontId="17" fillId="0" borderId="1" xfId="1" applyNumberFormat="1" applyFont="1" applyFill="1" applyBorder="1" applyAlignment="1">
      <alignment horizontal="right" vertical="center"/>
      <protection locked="0"/>
    </xf>
    <xf numFmtId="167" fontId="18" fillId="0" borderId="1" xfId="8" applyNumberFormat="1" applyFont="1" applyFill="1" applyBorder="1" applyAlignment="1">
      <alignment horizontal="right" vertical="center" wrapText="1"/>
    </xf>
    <xf numFmtId="167" fontId="18" fillId="2" borderId="1" xfId="1" applyNumberFormat="1" applyFont="1" applyFill="1" applyBorder="1" applyAlignment="1" applyProtection="1">
      <alignment horizontal="right" vertical="center"/>
    </xf>
    <xf numFmtId="169" fontId="17" fillId="0" borderId="1" xfId="1" applyFont="1" applyFill="1" applyBorder="1" applyAlignment="1">
      <alignment horizontal="right" vertical="center"/>
      <protection locked="0"/>
    </xf>
    <xf numFmtId="169" fontId="18" fillId="0" borderId="1" xfId="1" applyFont="1" applyFill="1" applyBorder="1" applyAlignment="1">
      <alignment horizontal="right" vertical="center"/>
      <protection locked="0"/>
    </xf>
    <xf numFmtId="169" fontId="18" fillId="0" borderId="1" xfId="1" applyFont="1" applyFill="1" applyBorder="1" applyAlignment="1">
      <alignment horizontal="right" vertical="center" wrapText="1"/>
      <protection locked="0"/>
    </xf>
    <xf numFmtId="49" fontId="17" fillId="0" borderId="1" xfId="0" applyNumberFormat="1" applyFont="1" applyFill="1" applyBorder="1" applyAlignment="1">
      <alignment horizontal="left" wrapText="1"/>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wrapText="1"/>
    </xf>
    <xf numFmtId="0" fontId="18" fillId="0" borderId="0" xfId="0" applyFont="1" applyFill="1" applyAlignment="1">
      <alignment horizontal="left"/>
    </xf>
    <xf numFmtId="0" fontId="18" fillId="0" borderId="0" xfId="0" applyFont="1" applyFill="1" applyAlignment="1">
      <alignment horizontal="center" vertical="center"/>
    </xf>
    <xf numFmtId="0" fontId="18" fillId="0" borderId="0" xfId="0" applyFont="1" applyFill="1" applyAlignment="1">
      <alignment horizontal="right"/>
    </xf>
    <xf numFmtId="170" fontId="17" fillId="0" borderId="0" xfId="1" applyNumberFormat="1" applyFont="1" applyFill="1" applyBorder="1" applyAlignment="1">
      <alignment horizontal="left"/>
      <protection locked="0"/>
    </xf>
    <xf numFmtId="0" fontId="18" fillId="0" borderId="0" xfId="0" applyFont="1" applyFill="1" applyAlignment="1">
      <alignment vertical="center"/>
    </xf>
    <xf numFmtId="170" fontId="18" fillId="0" borderId="0" xfId="2" applyNumberFormat="1" applyFont="1" applyFill="1" applyAlignment="1">
      <alignment vertical="center"/>
    </xf>
    <xf numFmtId="0" fontId="18" fillId="0" borderId="0" xfId="0" applyFont="1" applyFill="1" applyAlignment="1">
      <alignment horizontal="center" vertical="center"/>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Alignment="1">
      <alignment vertical="top"/>
    </xf>
    <xf numFmtId="0" fontId="18" fillId="0" borderId="0" xfId="0" applyFont="1" applyFill="1" applyAlignment="1">
      <alignment horizontal="center" vertical="top"/>
    </xf>
    <xf numFmtId="0" fontId="18" fillId="2" borderId="0" xfId="0" applyFont="1" applyFill="1" applyAlignment="1">
      <alignment horizontal="right" vertical="center" wrapText="1"/>
    </xf>
    <xf numFmtId="10" fontId="18" fillId="0" borderId="0" xfId="44" applyNumberFormat="1" applyFont="1" applyFill="1" applyProtection="1"/>
    <xf numFmtId="10" fontId="18" fillId="0" borderId="0" xfId="30" applyNumberFormat="1" applyFont="1" applyFill="1"/>
    <xf numFmtId="0" fontId="17" fillId="0" borderId="1" xfId="19" applyFont="1" applyFill="1" applyBorder="1" applyAlignment="1">
      <alignment horizontal="center" vertical="center" wrapText="1"/>
    </xf>
    <xf numFmtId="170"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lignment horizontal="left" vertical="center" wrapText="1"/>
    </xf>
    <xf numFmtId="49" fontId="18" fillId="0" borderId="1" xfId="19" applyNumberFormat="1" applyFont="1" applyFill="1" applyBorder="1" applyAlignment="1">
      <alignment horizontal="left" vertical="center" wrapText="1"/>
    </xf>
    <xf numFmtId="170"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lignment horizontal="right" vertical="center" wrapText="1"/>
    </xf>
    <xf numFmtId="10" fontId="18" fillId="0" borderId="1" xfId="44" applyNumberFormat="1" applyFont="1" applyFill="1" applyBorder="1" applyAlignment="1" applyProtection="1">
      <alignment horizontal="right" vertical="center" wrapText="1"/>
    </xf>
    <xf numFmtId="49" fontId="18" fillId="0" borderId="1" xfId="19" applyNumberFormat="1" applyFont="1" applyFill="1" applyBorder="1" applyAlignment="1">
      <alignment horizontal="left" vertical="center" wrapText="1" indent="1"/>
    </xf>
    <xf numFmtId="41" fontId="18" fillId="0" borderId="1" xfId="0" applyNumberFormat="1" applyFont="1" applyFill="1" applyBorder="1" applyAlignment="1">
      <alignment horizontal="left" vertical="center" wrapText="1"/>
    </xf>
    <xf numFmtId="0" fontId="17" fillId="0" borderId="1" xfId="0" applyFont="1" applyFill="1" applyBorder="1" applyAlignment="1">
      <alignment horizontal="center"/>
    </xf>
    <xf numFmtId="41" fontId="17" fillId="0" borderId="1" xfId="0" applyNumberFormat="1" applyFont="1" applyFill="1" applyBorder="1" applyAlignment="1">
      <alignment horizontal="left" vertical="center" wrapText="1"/>
    </xf>
    <xf numFmtId="3" fontId="18" fillId="2" borderId="1" xfId="0" applyNumberFormat="1" applyFont="1" applyFill="1" applyBorder="1"/>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lignment horizontal="left" vertical="center" wrapText="1" indent="1"/>
    </xf>
    <xf numFmtId="171" fontId="18" fillId="0" borderId="1" xfId="0" applyNumberFormat="1" applyFont="1" applyFill="1" applyBorder="1" applyAlignment="1">
      <alignment horizontal="right" vertical="center" wrapText="1"/>
    </xf>
    <xf numFmtId="0" fontId="18" fillId="2" borderId="0" xfId="30" applyFont="1" applyFill="1" applyAlignment="1">
      <alignment horizontal="center" vertical="center"/>
    </xf>
    <xf numFmtId="49" fontId="18" fillId="2" borderId="0" xfId="19" applyNumberFormat="1" applyFont="1" applyFill="1" applyAlignment="1">
      <alignment horizontal="left" wrapText="1"/>
    </xf>
    <xf numFmtId="49" fontId="18" fillId="2" borderId="0" xfId="19" applyNumberFormat="1" applyFont="1" applyFill="1" applyAlignment="1">
      <alignment horizontal="center" vertical="center" wrapText="1"/>
    </xf>
    <xf numFmtId="167" fontId="18" fillId="0" borderId="0" xfId="30" applyNumberFormat="1" applyFont="1" applyFill="1" applyAlignment="1">
      <alignment horizontal="right" wrapText="1"/>
    </xf>
    <xf numFmtId="10" fontId="18" fillId="0" borderId="0" xfId="44" applyNumberFormat="1" applyFont="1" applyFill="1" applyBorder="1" applyAlignment="1">
      <alignment horizontal="right" wrapText="1"/>
      <protection locked="0"/>
    </xf>
    <xf numFmtId="170"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70"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4" fillId="0" borderId="0" xfId="0" applyFont="1" applyFill="1"/>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6" fillId="0" borderId="1" xfId="19" applyNumberFormat="1" applyFont="1" applyFill="1" applyBorder="1" applyAlignment="1">
      <alignment horizontal="left" vertical="center" wrapText="1"/>
    </xf>
    <xf numFmtId="11" fontId="18" fillId="0" borderId="1" xfId="19" applyNumberFormat="1" applyFont="1" applyFill="1" applyBorder="1" applyAlignment="1">
      <alignment horizontal="left" vertical="center" wrapText="1"/>
    </xf>
    <xf numFmtId="10" fontId="18"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11" fontId="18" fillId="0" borderId="1" xfId="0" applyNumberFormat="1" applyFont="1" applyFill="1" applyBorder="1" applyAlignment="1">
      <alignment horizontal="left" vertical="center" wrapText="1"/>
    </xf>
    <xf numFmtId="0" fontId="18" fillId="0" borderId="5" xfId="0" applyFont="1" applyFill="1" applyBorder="1" applyAlignment="1">
      <alignment horizontal="center" vertical="center"/>
    </xf>
    <xf numFmtId="170" fontId="18" fillId="0" borderId="1" xfId="1" applyNumberFormat="1" applyFont="1" applyFill="1" applyBorder="1" applyAlignment="1">
      <alignment vertical="center" wrapText="1"/>
      <protection locked="0"/>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43" fontId="18" fillId="0" borderId="1" xfId="1" applyNumberFormat="1" applyFont="1" applyFill="1" applyBorder="1" applyAlignment="1" applyProtection="1">
      <alignment vertical="center" wrapText="1"/>
    </xf>
    <xf numFmtId="0" fontId="16" fillId="0" borderId="0" xfId="0" applyFont="1" applyFill="1" applyAlignment="1">
      <alignment horizontal="right" vertical="center" wrapText="1"/>
    </xf>
    <xf numFmtId="169" fontId="18" fillId="0" borderId="0" xfId="1" applyFont="1" applyFill="1">
      <protection locked="0"/>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11" sqref="C11"/>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4" t="s">
        <v>431</v>
      </c>
      <c r="B1" s="164" t="s">
        <v>432</v>
      </c>
      <c r="C1" s="164" t="s">
        <v>433</v>
      </c>
    </row>
    <row r="2" spans="1:3">
      <c r="A2" s="164"/>
      <c r="B2" s="165">
        <f>BCthunhap!D46-BCKetQuaHoatDong_06028!D44</f>
        <v>0</v>
      </c>
      <c r="C2" s="165">
        <f>BCtinhhinhtaichinh!D33-BCTaiSan_06027!D30</f>
        <v>0</v>
      </c>
    </row>
    <row r="3" spans="1:3">
      <c r="A3" s="164"/>
      <c r="B3" s="165">
        <f>BCthunhap!D45-BCKetQuaHoatDong_06028!D43-BCKetQuaHoatDong_06028!D41</f>
        <v>0</v>
      </c>
      <c r="C3" s="165">
        <f>BCTaiSan_06027!D54-BCtinhhinhtaichinh!D45</f>
        <v>0</v>
      </c>
    </row>
    <row r="4" spans="1:3">
      <c r="A4" s="164"/>
      <c r="B4" s="165">
        <f>BCtinhhinhtaichinh!D51-BCtinhhinhtaichinh!E51-BCthunhap!D48</f>
        <v>0</v>
      </c>
      <c r="C4" s="165">
        <f>BCtinhhinhtaichinh!D52-BCTaiSan_06027!D57</f>
        <v>0</v>
      </c>
    </row>
    <row r="5" spans="1:3">
      <c r="A5" s="164"/>
      <c r="B5" s="165">
        <f>BCthunhap!D48-BCKetQuaHoatDong_06028!D45</f>
        <v>0</v>
      </c>
      <c r="C5" s="165">
        <f>BCtinhhinhtaichinh!D47-Khac_06030!D34</f>
        <v>0</v>
      </c>
    </row>
    <row r="6" spans="1:3">
      <c r="A6" s="164"/>
      <c r="B6" s="165">
        <f>+BCKetQuaHoatDong_06028!D48-GiaTriTaiSanRong_06129!E14</f>
        <v>0</v>
      </c>
      <c r="C6" s="165">
        <f>BCtinhhinhtaichinh!D33-BCDanhMucDauTu_06029!F62</f>
        <v>0</v>
      </c>
    </row>
    <row r="7" spans="1:3">
      <c r="A7" s="164"/>
      <c r="B7" s="165"/>
      <c r="C7" s="165">
        <f>BCtinhhinhtaichinh!D33-BCDanhMucDauTu_06029!F62</f>
        <v>0</v>
      </c>
    </row>
    <row r="10" spans="1:3">
      <c r="B10" s="216" t="s">
        <v>652</v>
      </c>
    </row>
    <row r="11" spans="1:3">
      <c r="B11" s="7"/>
    </row>
    <row r="12" spans="1:3">
      <c r="B12" s="8" t="s">
        <v>653</v>
      </c>
    </row>
    <row r="13" spans="1:3" ht="15">
      <c r="B13" s="166"/>
    </row>
    <row r="14" spans="1:3" ht="21">
      <c r="B14" s="217" t="s">
        <v>654</v>
      </c>
    </row>
    <row r="15" spans="1:3" ht="15">
      <c r="B15" s="166"/>
    </row>
    <row r="16" spans="1:3" ht="21">
      <c r="B16" s="167" t="s">
        <v>655</v>
      </c>
      <c r="C16" s="167" t="s">
        <v>644</v>
      </c>
    </row>
    <row r="21" spans="2:3" ht="25.5">
      <c r="B21" s="168" t="s">
        <v>656</v>
      </c>
      <c r="C21" s="168" t="s">
        <v>645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8" zoomScaleNormal="100" zoomScaleSheetLayoutView="85" zoomScalePageLayoutView="77" workbookViewId="0">
      <selection activeCell="B31" sqref="B31"/>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386" t="s">
        <v>507</v>
      </c>
      <c r="B1" s="386"/>
      <c r="C1" s="386"/>
      <c r="D1" s="386"/>
      <c r="E1" s="386"/>
      <c r="F1" s="386"/>
      <c r="G1" s="386"/>
      <c r="H1" s="386"/>
      <c r="I1" s="386"/>
      <c r="J1" s="386"/>
      <c r="K1" s="386"/>
    </row>
    <row r="2" spans="1:11" ht="28.5" customHeight="1">
      <c r="A2" s="387" t="s">
        <v>641</v>
      </c>
      <c r="B2" s="387"/>
      <c r="C2" s="387"/>
      <c r="D2" s="387"/>
      <c r="E2" s="387"/>
      <c r="F2" s="387"/>
      <c r="G2" s="387"/>
      <c r="H2" s="387"/>
      <c r="I2" s="387"/>
      <c r="J2" s="387"/>
      <c r="K2" s="387"/>
    </row>
    <row r="3" spans="1:11" ht="15" customHeight="1">
      <c r="A3" s="388" t="s">
        <v>235</v>
      </c>
      <c r="B3" s="388"/>
      <c r="C3" s="388"/>
      <c r="D3" s="388"/>
      <c r="E3" s="388"/>
      <c r="F3" s="388"/>
      <c r="G3" s="388"/>
      <c r="H3" s="388"/>
      <c r="I3" s="388"/>
      <c r="J3" s="388"/>
      <c r="K3" s="388"/>
    </row>
    <row r="4" spans="1:11">
      <c r="A4" s="388"/>
      <c r="B4" s="388"/>
      <c r="C4" s="388"/>
      <c r="D4" s="388"/>
      <c r="E4" s="388"/>
      <c r="F4" s="388"/>
      <c r="G4" s="388"/>
      <c r="H4" s="388"/>
      <c r="I4" s="388"/>
      <c r="J4" s="388"/>
      <c r="K4" s="388"/>
    </row>
    <row r="5" spans="1:11">
      <c r="A5" s="382" t="str">
        <f>'ngay thang'!B12</f>
        <v>Tại ngày 30 tháng 9 năm 2024/ As at 30 Sep 2024</v>
      </c>
      <c r="B5" s="382"/>
      <c r="C5" s="382"/>
      <c r="D5" s="382"/>
      <c r="E5" s="382"/>
      <c r="F5" s="382"/>
      <c r="G5" s="382"/>
      <c r="H5" s="382"/>
      <c r="I5" s="382"/>
      <c r="J5" s="382"/>
      <c r="K5" s="382"/>
    </row>
    <row r="6" spans="1:11">
      <c r="A6" s="15"/>
      <c r="B6" s="15"/>
      <c r="C6" s="15"/>
      <c r="D6" s="15"/>
      <c r="E6" s="15"/>
      <c r="F6" s="1"/>
    </row>
    <row r="7" spans="1:11" ht="27.75" customHeight="1">
      <c r="A7" s="385" t="s">
        <v>244</v>
      </c>
      <c r="B7" s="385"/>
      <c r="D7" s="385" t="s">
        <v>605</v>
      </c>
      <c r="E7" s="385"/>
      <c r="F7" s="385"/>
      <c r="G7" s="385"/>
      <c r="H7" s="385"/>
      <c r="I7" s="385"/>
      <c r="J7" s="385"/>
    </row>
    <row r="8" spans="1:11" ht="31.5" customHeight="1">
      <c r="A8" s="385" t="s">
        <v>242</v>
      </c>
      <c r="B8" s="385"/>
      <c r="D8" s="385" t="s">
        <v>444</v>
      </c>
      <c r="E8" s="385"/>
      <c r="F8" s="385"/>
      <c r="G8" s="385"/>
      <c r="H8" s="385"/>
      <c r="I8" s="385"/>
      <c r="J8" s="385"/>
    </row>
    <row r="9" spans="1:11" ht="31.5" customHeight="1">
      <c r="A9" s="383" t="s">
        <v>241</v>
      </c>
      <c r="B9" s="383"/>
      <c r="D9" s="383" t="s">
        <v>243</v>
      </c>
      <c r="E9" s="383"/>
      <c r="F9" s="383"/>
      <c r="G9" s="383"/>
      <c r="H9" s="383"/>
      <c r="I9" s="383"/>
      <c r="J9" s="383"/>
    </row>
    <row r="10" spans="1:11" ht="31.5" customHeight="1">
      <c r="A10" s="383" t="s">
        <v>245</v>
      </c>
      <c r="B10" s="383"/>
      <c r="D10" s="385" t="str">
        <f>'ngay thang'!B14</f>
        <v>Ngày 03 tháng 10 năm 2024
03 Oct 2024</v>
      </c>
      <c r="E10" s="383"/>
      <c r="F10" s="383"/>
      <c r="G10" s="383"/>
      <c r="H10" s="383"/>
      <c r="I10" s="383"/>
      <c r="J10" s="383"/>
    </row>
    <row r="12" spans="1:11" s="26" customFormat="1" ht="29.25" customHeight="1">
      <c r="A12" s="389" t="s">
        <v>207</v>
      </c>
      <c r="B12" s="389" t="s">
        <v>208</v>
      </c>
      <c r="C12" s="389" t="s">
        <v>199</v>
      </c>
      <c r="D12" s="389" t="s">
        <v>231</v>
      </c>
      <c r="E12" s="389" t="s">
        <v>209</v>
      </c>
      <c r="F12" s="389" t="s">
        <v>210</v>
      </c>
      <c r="G12" s="389" t="s">
        <v>211</v>
      </c>
      <c r="H12" s="391" t="s">
        <v>212</v>
      </c>
      <c r="I12" s="392"/>
      <c r="J12" s="391" t="s">
        <v>215</v>
      </c>
      <c r="K12" s="392"/>
    </row>
    <row r="13" spans="1:11" s="26" customFormat="1" ht="51">
      <c r="A13" s="390"/>
      <c r="B13" s="390"/>
      <c r="C13" s="390"/>
      <c r="D13" s="390"/>
      <c r="E13" s="390"/>
      <c r="F13" s="390"/>
      <c r="G13" s="390"/>
      <c r="H13" s="163" t="s">
        <v>213</v>
      </c>
      <c r="I13" s="163" t="s">
        <v>214</v>
      </c>
      <c r="J13" s="163" t="s">
        <v>216</v>
      </c>
      <c r="K13" s="163" t="s">
        <v>214</v>
      </c>
    </row>
    <row r="14" spans="1:11" s="26" customFormat="1" ht="25.5">
      <c r="A14" s="3" t="s">
        <v>72</v>
      </c>
      <c r="B14" s="4" t="s">
        <v>223</v>
      </c>
      <c r="C14" s="4" t="s">
        <v>73</v>
      </c>
      <c r="D14" s="155"/>
      <c r="E14" s="155"/>
      <c r="F14" s="156"/>
      <c r="G14" s="157"/>
      <c r="H14" s="4"/>
      <c r="I14" s="2"/>
      <c r="J14" s="5"/>
      <c r="K14" s="6"/>
    </row>
    <row r="15" spans="1:11" s="26" customFormat="1" ht="25.5">
      <c r="A15" s="3" t="s">
        <v>46</v>
      </c>
      <c r="B15" s="4" t="s">
        <v>224</v>
      </c>
      <c r="C15" s="4" t="s">
        <v>74</v>
      </c>
      <c r="D15" s="156"/>
      <c r="E15" s="156"/>
      <c r="F15" s="156"/>
      <c r="G15" s="157"/>
      <c r="H15" s="4"/>
      <c r="I15" s="2"/>
      <c r="J15" s="4"/>
      <c r="K15" s="2"/>
    </row>
    <row r="16" spans="1:11" s="26" customFormat="1" ht="25.5">
      <c r="A16" s="3" t="s">
        <v>75</v>
      </c>
      <c r="B16" s="4" t="s">
        <v>217</v>
      </c>
      <c r="C16" s="4" t="s">
        <v>76</v>
      </c>
      <c r="D16" s="156"/>
      <c r="E16" s="156"/>
      <c r="F16" s="156"/>
      <c r="G16" s="155"/>
      <c r="H16" s="4"/>
      <c r="I16" s="158"/>
      <c r="J16" s="4"/>
      <c r="K16" s="158"/>
    </row>
    <row r="17" spans="1:11" s="26" customFormat="1" ht="25.5">
      <c r="A17" s="3" t="s">
        <v>56</v>
      </c>
      <c r="B17" s="4" t="s">
        <v>218</v>
      </c>
      <c r="C17" s="4" t="s">
        <v>77</v>
      </c>
      <c r="D17" s="156"/>
      <c r="E17" s="156"/>
      <c r="F17" s="156"/>
      <c r="G17" s="157"/>
      <c r="H17" s="4"/>
      <c r="I17" s="2"/>
      <c r="J17" s="4"/>
      <c r="K17" s="2"/>
    </row>
    <row r="18" spans="1:11" s="26" customFormat="1" ht="25.5">
      <c r="A18" s="3" t="s">
        <v>78</v>
      </c>
      <c r="B18" s="4" t="s">
        <v>225</v>
      </c>
      <c r="C18" s="4" t="s">
        <v>79</v>
      </c>
      <c r="D18" s="156"/>
      <c r="E18" s="156"/>
      <c r="F18" s="156"/>
      <c r="G18" s="157"/>
      <c r="H18" s="4"/>
      <c r="I18" s="2"/>
      <c r="J18" s="4"/>
      <c r="K18" s="2"/>
    </row>
    <row r="19" spans="1:11" s="26" customFormat="1" ht="25.5">
      <c r="A19" s="3" t="s">
        <v>80</v>
      </c>
      <c r="B19" s="4" t="s">
        <v>219</v>
      </c>
      <c r="C19" s="4" t="s">
        <v>81</v>
      </c>
      <c r="D19" s="156"/>
      <c r="E19" s="156"/>
      <c r="F19" s="156"/>
      <c r="G19" s="157"/>
      <c r="H19" s="4"/>
      <c r="I19" s="2"/>
      <c r="J19" s="4"/>
      <c r="K19" s="2"/>
    </row>
    <row r="20" spans="1:11" s="26" customFormat="1" ht="25.5">
      <c r="A20" s="3" t="s">
        <v>46</v>
      </c>
      <c r="B20" s="4" t="s">
        <v>220</v>
      </c>
      <c r="C20" s="4" t="s">
        <v>82</v>
      </c>
      <c r="D20" s="156"/>
      <c r="E20" s="156"/>
      <c r="F20" s="156"/>
      <c r="G20" s="157"/>
      <c r="H20" s="4"/>
      <c r="I20" s="2"/>
      <c r="J20" s="4"/>
      <c r="K20" s="2"/>
    </row>
    <row r="21" spans="1:11" s="26" customFormat="1" ht="25.5">
      <c r="A21" s="3" t="s">
        <v>83</v>
      </c>
      <c r="B21" s="4" t="s">
        <v>221</v>
      </c>
      <c r="C21" s="4" t="s">
        <v>84</v>
      </c>
      <c r="D21" s="156"/>
      <c r="E21" s="156"/>
      <c r="F21" s="156"/>
      <c r="G21" s="157"/>
      <c r="H21" s="4"/>
      <c r="I21" s="2"/>
      <c r="J21" s="4"/>
      <c r="K21" s="2"/>
    </row>
    <row r="22" spans="1:11" s="26" customFormat="1" ht="25.5">
      <c r="A22" s="3" t="s">
        <v>56</v>
      </c>
      <c r="B22" s="4" t="s">
        <v>222</v>
      </c>
      <c r="C22" s="4" t="s">
        <v>85</v>
      </c>
      <c r="D22" s="156"/>
      <c r="E22" s="156"/>
      <c r="F22" s="156"/>
      <c r="G22" s="157"/>
      <c r="H22" s="4"/>
      <c r="I22" s="2"/>
      <c r="J22" s="4"/>
      <c r="K22" s="2"/>
    </row>
    <row r="23" spans="1:11" s="26" customFormat="1" ht="38.25">
      <c r="A23" s="3" t="s">
        <v>86</v>
      </c>
      <c r="B23" s="4" t="s">
        <v>226</v>
      </c>
      <c r="C23" s="4" t="s">
        <v>87</v>
      </c>
      <c r="D23" s="156"/>
      <c r="E23" s="156"/>
      <c r="F23" s="156"/>
      <c r="G23" s="157"/>
      <c r="H23" s="4"/>
      <c r="I23" s="2"/>
      <c r="J23" s="4"/>
      <c r="K23" s="2"/>
    </row>
    <row r="24" spans="1:11" s="26" customFormat="1" ht="12.75">
      <c r="A24" s="159"/>
      <c r="B24" s="160"/>
      <c r="C24" s="160"/>
      <c r="D24" s="156"/>
      <c r="E24" s="156"/>
      <c r="F24" s="156"/>
      <c r="G24" s="157"/>
      <c r="H24" s="4"/>
      <c r="I24" s="2"/>
      <c r="J24" s="5"/>
      <c r="K24" s="6"/>
    </row>
    <row r="25" spans="1:11" s="26" customFormat="1" ht="12.75">
      <c r="A25" s="161"/>
    </row>
    <row r="26" spans="1:11" s="26" customFormat="1" ht="12.75">
      <c r="A26" s="194" t="s">
        <v>626</v>
      </c>
      <c r="B26" s="1"/>
      <c r="C26" s="27"/>
      <c r="I26" s="28" t="s">
        <v>627</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2"/>
      <c r="I35" s="23"/>
      <c r="J35" s="162"/>
      <c r="K35" s="162"/>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18" sqref="C18"/>
    </sheetView>
  </sheetViews>
  <sheetFormatPr defaultColWidth="9.140625" defaultRowHeight="15"/>
  <cols>
    <col min="1" max="1" width="4.85546875" style="154" customWidth="1"/>
    <col min="2" max="2" width="61.85546875" style="149" customWidth="1"/>
    <col min="3" max="3" width="33.5703125" style="149" customWidth="1"/>
    <col min="4" max="4" width="41.42578125" style="149" customWidth="1"/>
    <col min="5" max="16384" width="9.140625" style="149"/>
  </cols>
  <sheetData>
    <row r="1" spans="1:4" ht="27.75" customHeight="1">
      <c r="A1" s="400" t="s">
        <v>507</v>
      </c>
      <c r="B1" s="400"/>
      <c r="C1" s="400"/>
      <c r="D1" s="400"/>
    </row>
    <row r="2" spans="1:4" ht="28.5" customHeight="1">
      <c r="A2" s="401" t="s">
        <v>640</v>
      </c>
      <c r="B2" s="401"/>
      <c r="C2" s="401"/>
      <c r="D2" s="401"/>
    </row>
    <row r="3" spans="1:4" ht="15" customHeight="1">
      <c r="A3" s="402" t="s">
        <v>449</v>
      </c>
      <c r="B3" s="402"/>
      <c r="C3" s="402"/>
      <c r="D3" s="402"/>
    </row>
    <row r="4" spans="1:4">
      <c r="A4" s="402"/>
      <c r="B4" s="402"/>
      <c r="C4" s="402"/>
      <c r="D4" s="402"/>
    </row>
    <row r="5" spans="1:4">
      <c r="A5" s="403" t="str">
        <f>'ngay thang'!B10</f>
        <v>Tháng 09 năm 2024/Sep 2024</v>
      </c>
      <c r="B5" s="404"/>
      <c r="C5" s="404"/>
      <c r="D5" s="404"/>
    </row>
    <row r="6" spans="1:4">
      <c r="A6" s="16"/>
      <c r="B6" s="16"/>
      <c r="C6" s="16"/>
      <c r="D6" s="16"/>
    </row>
    <row r="7" spans="1:4" ht="28.5" customHeight="1">
      <c r="A7" s="399" t="s">
        <v>242</v>
      </c>
      <c r="B7" s="399"/>
      <c r="C7" s="399" t="s">
        <v>444</v>
      </c>
      <c r="D7" s="399"/>
    </row>
    <row r="8" spans="1:4" ht="29.25" customHeight="1">
      <c r="A8" s="398" t="s">
        <v>241</v>
      </c>
      <c r="B8" s="398"/>
      <c r="C8" s="399" t="s">
        <v>591</v>
      </c>
      <c r="D8" s="398"/>
    </row>
    <row r="9" spans="1:4" ht="31.5" customHeight="1">
      <c r="A9" s="399" t="s">
        <v>244</v>
      </c>
      <c r="B9" s="399"/>
      <c r="C9" s="399" t="s">
        <v>605</v>
      </c>
      <c r="D9" s="399"/>
    </row>
    <row r="10" spans="1:4" ht="27" customHeight="1">
      <c r="A10" s="398" t="s">
        <v>245</v>
      </c>
      <c r="B10" s="398"/>
      <c r="C10" s="399" t="str">
        <f>'ngay thang'!B14</f>
        <v>Ngày 03 tháng 10 năm 2024
03 Oct 2024</v>
      </c>
      <c r="D10" s="399"/>
    </row>
    <row r="11" spans="1:4" ht="16.5" customHeight="1">
      <c r="A11" s="17"/>
      <c r="B11" s="17"/>
      <c r="C11" s="17"/>
      <c r="D11" s="17"/>
    </row>
    <row r="12" spans="1:4">
      <c r="A12" s="393" t="s">
        <v>450</v>
      </c>
      <c r="B12" s="393"/>
      <c r="C12" s="393"/>
      <c r="D12" s="393"/>
    </row>
    <row r="13" spans="1:4" s="146" customFormat="1" ht="15.75" customHeight="1">
      <c r="A13" s="394" t="s">
        <v>207</v>
      </c>
      <c r="B13" s="394" t="s">
        <v>451</v>
      </c>
      <c r="C13" s="396" t="s">
        <v>452</v>
      </c>
      <c r="D13" s="396"/>
    </row>
    <row r="14" spans="1:4" s="146" customFormat="1" ht="21" customHeight="1">
      <c r="A14" s="395"/>
      <c r="B14" s="395"/>
      <c r="C14" s="153" t="s">
        <v>453</v>
      </c>
      <c r="D14" s="153" t="s">
        <v>454</v>
      </c>
    </row>
    <row r="15" spans="1:4" s="146" customFormat="1" ht="12.75">
      <c r="A15" s="9" t="s">
        <v>46</v>
      </c>
      <c r="B15" s="10" t="s">
        <v>455</v>
      </c>
      <c r="C15" s="141"/>
      <c r="D15" s="141"/>
    </row>
    <row r="16" spans="1:4" s="146" customFormat="1" ht="12.75">
      <c r="A16" s="9" t="s">
        <v>456</v>
      </c>
      <c r="B16" s="10" t="s">
        <v>457</v>
      </c>
      <c r="C16" s="142"/>
      <c r="D16" s="142"/>
    </row>
    <row r="17" spans="1:4" s="146" customFormat="1" ht="12.75">
      <c r="A17" s="9" t="s">
        <v>458</v>
      </c>
      <c r="B17" s="10" t="s">
        <v>459</v>
      </c>
      <c r="C17" s="142"/>
      <c r="D17" s="142"/>
    </row>
    <row r="18" spans="1:4" s="146" customFormat="1" ht="12.75">
      <c r="A18" s="9" t="s">
        <v>56</v>
      </c>
      <c r="B18" s="10" t="s">
        <v>460</v>
      </c>
      <c r="C18" s="142"/>
      <c r="D18" s="142"/>
    </row>
    <row r="19" spans="1:4" s="146" customFormat="1" ht="12.75">
      <c r="A19" s="9" t="s">
        <v>456</v>
      </c>
      <c r="B19" s="10" t="s">
        <v>457</v>
      </c>
      <c r="C19" s="142"/>
      <c r="D19" s="142"/>
    </row>
    <row r="20" spans="1:4" s="146" customFormat="1" ht="12.75">
      <c r="A20" s="9" t="s">
        <v>458</v>
      </c>
      <c r="B20" s="10" t="s">
        <v>459</v>
      </c>
      <c r="C20" s="142"/>
      <c r="D20" s="142"/>
    </row>
    <row r="21" spans="1:4" s="146" customFormat="1" ht="12.75">
      <c r="A21" s="9" t="s">
        <v>133</v>
      </c>
      <c r="B21" s="10" t="s">
        <v>461</v>
      </c>
      <c r="C21" s="142"/>
      <c r="D21" s="142"/>
    </row>
    <row r="22" spans="1:4" s="146" customFormat="1" ht="12.75">
      <c r="A22" s="9" t="s">
        <v>456</v>
      </c>
      <c r="B22" s="10" t="s">
        <v>457</v>
      </c>
      <c r="C22" s="142"/>
      <c r="D22" s="142"/>
    </row>
    <row r="23" spans="1:4" s="146" customFormat="1" ht="12.75">
      <c r="A23" s="9" t="s">
        <v>458</v>
      </c>
      <c r="B23" s="10" t="s">
        <v>459</v>
      </c>
      <c r="C23" s="142"/>
      <c r="D23" s="142"/>
    </row>
    <row r="24" spans="1:4" s="146" customFormat="1" ht="12.75">
      <c r="A24" s="9" t="s">
        <v>135</v>
      </c>
      <c r="B24" s="10" t="s">
        <v>462</v>
      </c>
      <c r="C24" s="142"/>
      <c r="D24" s="142"/>
    </row>
    <row r="25" spans="1:4" s="146" customFormat="1" ht="12.75">
      <c r="A25" s="143">
        <v>1</v>
      </c>
      <c r="B25" s="144" t="s">
        <v>457</v>
      </c>
      <c r="C25" s="142"/>
      <c r="D25" s="142"/>
    </row>
    <row r="26" spans="1:4" s="146" customFormat="1" ht="12.75">
      <c r="A26" s="143">
        <v>2</v>
      </c>
      <c r="B26" s="144" t="s">
        <v>459</v>
      </c>
      <c r="C26" s="142"/>
      <c r="D26" s="142"/>
    </row>
    <row r="27" spans="1:4" s="146" customFormat="1" ht="12.75">
      <c r="A27" s="397" t="s">
        <v>463</v>
      </c>
      <c r="B27" s="397"/>
      <c r="C27" s="397"/>
      <c r="D27" s="397"/>
    </row>
    <row r="28" spans="1:4" s="146" customFormat="1" ht="12.75">
      <c r="A28" s="145"/>
    </row>
    <row r="29" spans="1:4" s="146" customFormat="1" ht="12.75">
      <c r="A29" s="194" t="s">
        <v>626</v>
      </c>
      <c r="B29" s="48"/>
      <c r="D29" s="147" t="s">
        <v>627</v>
      </c>
    </row>
    <row r="30" spans="1:4" s="146" customFormat="1" ht="12.75">
      <c r="A30" s="110" t="s">
        <v>176</v>
      </c>
      <c r="B30" s="48"/>
      <c r="D30" s="148" t="s">
        <v>177</v>
      </c>
    </row>
    <row r="31" spans="1:4">
      <c r="A31" s="48"/>
      <c r="B31" s="48"/>
      <c r="D31" s="150"/>
    </row>
    <row r="32" spans="1:4">
      <c r="A32" s="48"/>
      <c r="B32" s="48"/>
      <c r="D32" s="150"/>
    </row>
    <row r="33" spans="1:4">
      <c r="A33" s="48"/>
      <c r="B33" s="48"/>
      <c r="D33" s="150"/>
    </row>
    <row r="34" spans="1:4">
      <c r="A34" s="48"/>
      <c r="B34" s="48"/>
      <c r="D34" s="150"/>
    </row>
    <row r="35" spans="1:4">
      <c r="A35" s="48"/>
      <c r="B35" s="48"/>
      <c r="D35" s="150"/>
    </row>
    <row r="36" spans="1:4">
      <c r="A36" s="48"/>
      <c r="B36" s="48"/>
      <c r="D36" s="150"/>
    </row>
    <row r="37" spans="1:4">
      <c r="A37" s="48"/>
      <c r="B37" s="48"/>
      <c r="D37" s="151"/>
    </row>
    <row r="38" spans="1:4">
      <c r="A38" s="152" t="s">
        <v>236</v>
      </c>
      <c r="B38" s="103"/>
      <c r="C38" s="107"/>
      <c r="D38" s="104" t="s">
        <v>464</v>
      </c>
    </row>
    <row r="39" spans="1:4">
      <c r="A39" s="11" t="s">
        <v>592</v>
      </c>
      <c r="B39" s="48"/>
      <c r="C39" s="106"/>
      <c r="D39" s="106"/>
    </row>
    <row r="40" spans="1:4">
      <c r="A40" s="48" t="s">
        <v>237</v>
      </c>
      <c r="B40" s="48"/>
    </row>
    <row r="41" spans="1:4">
      <c r="A41" s="149"/>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3" zoomScaleSheetLayoutView="100" workbookViewId="0">
      <selection activeCell="G13" sqref="G13:G30"/>
    </sheetView>
  </sheetViews>
  <sheetFormatPr defaultColWidth="9.140625" defaultRowHeight="12.75"/>
  <cols>
    <col min="1" max="1" width="6.85546875" style="137" customWidth="1"/>
    <col min="2" max="2" width="48.28515625" style="48" customWidth="1"/>
    <col min="3" max="3" width="12.28515625" style="61" customWidth="1"/>
    <col min="4" max="4" width="15.42578125" style="61" customWidth="1"/>
    <col min="5" max="5" width="15.7109375" style="61" customWidth="1"/>
    <col min="6" max="6" width="20.42578125" style="61" customWidth="1"/>
    <col min="7" max="7" width="24.28515625" style="48" customWidth="1"/>
    <col min="8" max="8" width="19.140625" style="124"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410" t="s">
        <v>507</v>
      </c>
      <c r="B1" s="410"/>
      <c r="C1" s="410"/>
      <c r="D1" s="410"/>
      <c r="E1" s="410"/>
      <c r="F1" s="410"/>
      <c r="G1" s="410"/>
    </row>
    <row r="2" spans="1:13" ht="34.5" customHeight="1">
      <c r="A2" s="411" t="s">
        <v>642</v>
      </c>
      <c r="B2" s="411"/>
      <c r="C2" s="411"/>
      <c r="D2" s="411"/>
      <c r="E2" s="411"/>
      <c r="F2" s="411"/>
      <c r="G2" s="411"/>
    </row>
    <row r="3" spans="1:13" ht="39.75" customHeight="1">
      <c r="A3" s="402" t="s">
        <v>465</v>
      </c>
      <c r="B3" s="402"/>
      <c r="C3" s="402"/>
      <c r="D3" s="402"/>
      <c r="E3" s="402"/>
      <c r="F3" s="402"/>
      <c r="G3" s="402"/>
    </row>
    <row r="4" spans="1:13">
      <c r="A4" s="403" t="str">
        <f>'BC Han muc nuoc ngoai'!A5:D5</f>
        <v>Tháng 09 năm 2024/Sep 2024</v>
      </c>
      <c r="B4" s="404"/>
      <c r="C4" s="404"/>
      <c r="D4" s="404"/>
      <c r="E4" s="404"/>
      <c r="F4" s="404"/>
      <c r="G4" s="404"/>
    </row>
    <row r="5" spans="1:13">
      <c r="A5" s="16"/>
      <c r="B5" s="16"/>
      <c r="C5" s="16"/>
      <c r="D5" s="16"/>
      <c r="E5" s="16"/>
      <c r="F5" s="16"/>
      <c r="G5" s="16"/>
    </row>
    <row r="6" spans="1:13" s="109" customFormat="1" ht="28.5" customHeight="1">
      <c r="A6" s="412" t="s">
        <v>586</v>
      </c>
      <c r="B6" s="412"/>
      <c r="C6" s="413" t="s">
        <v>444</v>
      </c>
      <c r="D6" s="413"/>
      <c r="E6" s="413"/>
      <c r="F6" s="413"/>
      <c r="G6" s="413"/>
      <c r="H6" s="125"/>
    </row>
    <row r="7" spans="1:13" s="109" customFormat="1" ht="28.5" customHeight="1">
      <c r="A7" s="412" t="s">
        <v>241</v>
      </c>
      <c r="B7" s="412"/>
      <c r="C7" s="414" t="s">
        <v>593</v>
      </c>
      <c r="D7" s="414"/>
      <c r="E7" s="414"/>
      <c r="F7" s="414"/>
      <c r="G7" s="414"/>
      <c r="H7" s="125"/>
    </row>
    <row r="8" spans="1:13" s="109" customFormat="1" ht="28.5" customHeight="1">
      <c r="A8" s="412" t="s">
        <v>588</v>
      </c>
      <c r="B8" s="412"/>
      <c r="C8" s="413" t="s">
        <v>605</v>
      </c>
      <c r="D8" s="413"/>
      <c r="E8" s="413"/>
      <c r="F8" s="413"/>
      <c r="G8" s="413"/>
      <c r="H8" s="125"/>
    </row>
    <row r="9" spans="1:13" s="109" customFormat="1" ht="24.75" customHeight="1">
      <c r="A9" s="412" t="s">
        <v>245</v>
      </c>
      <c r="B9" s="412"/>
      <c r="C9" s="415" t="str">
        <f>'BC Han muc nuoc ngoai'!C10:D10</f>
        <v>Ngày 03 tháng 10 năm 2024
03 Oct 2024</v>
      </c>
      <c r="D9" s="415"/>
      <c r="E9" s="415"/>
      <c r="F9" s="108"/>
      <c r="G9" s="126"/>
      <c r="H9" s="125"/>
    </row>
    <row r="10" spans="1:13" s="109" customFormat="1" ht="9" customHeight="1">
      <c r="A10" s="17"/>
      <c r="B10" s="17"/>
      <c r="C10" s="12"/>
      <c r="D10" s="108"/>
      <c r="E10" s="108"/>
      <c r="F10" s="108"/>
      <c r="G10" s="126"/>
      <c r="H10" s="125"/>
    </row>
    <row r="11" spans="1:13" ht="10.15" customHeight="1">
      <c r="A11" s="48"/>
      <c r="C11" s="48"/>
      <c r="D11" s="48"/>
      <c r="E11" s="48"/>
      <c r="F11" s="48"/>
    </row>
    <row r="12" spans="1:13" ht="18" customHeight="1">
      <c r="A12" s="109" t="s">
        <v>466</v>
      </c>
      <c r="B12" s="109"/>
      <c r="C12" s="109"/>
      <c r="D12" s="109"/>
      <c r="E12" s="109"/>
      <c r="F12" s="109"/>
      <c r="G12" s="127"/>
    </row>
    <row r="13" spans="1:13" ht="30.75" customHeight="1">
      <c r="A13" s="407" t="s">
        <v>467</v>
      </c>
      <c r="B13" s="407" t="s">
        <v>248</v>
      </c>
      <c r="C13" s="405" t="s">
        <v>285</v>
      </c>
      <c r="D13" s="406"/>
      <c r="E13" s="405" t="s">
        <v>468</v>
      </c>
      <c r="F13" s="406"/>
      <c r="G13" s="407" t="s">
        <v>469</v>
      </c>
      <c r="M13" s="128"/>
    </row>
    <row r="14" spans="1:13" ht="28.5" customHeight="1">
      <c r="A14" s="408"/>
      <c r="B14" s="408"/>
      <c r="C14" s="111" t="s">
        <v>453</v>
      </c>
      <c r="D14" s="111" t="s">
        <v>470</v>
      </c>
      <c r="E14" s="111" t="s">
        <v>453</v>
      </c>
      <c r="F14" s="111" t="s">
        <v>470</v>
      </c>
      <c r="G14" s="408"/>
      <c r="M14" s="128"/>
    </row>
    <row r="15" spans="1:13" s="78" customFormat="1" ht="25.5">
      <c r="A15" s="115" t="s">
        <v>89</v>
      </c>
      <c r="B15" s="13" t="s">
        <v>471</v>
      </c>
      <c r="C15" s="129"/>
      <c r="D15" s="129"/>
      <c r="E15" s="129"/>
      <c r="F15" s="129"/>
      <c r="G15" s="130"/>
      <c r="H15" s="131"/>
    </row>
    <row r="16" spans="1:13" s="78" customFormat="1" ht="25.5">
      <c r="A16" s="115"/>
      <c r="B16" s="13" t="s">
        <v>472</v>
      </c>
      <c r="C16" s="129"/>
      <c r="D16" s="129"/>
      <c r="E16" s="129"/>
      <c r="F16" s="129"/>
      <c r="G16" s="130"/>
      <c r="H16" s="131"/>
    </row>
    <row r="17" spans="1:13" s="78" customFormat="1" ht="25.5">
      <c r="A17" s="115"/>
      <c r="B17" s="13" t="s">
        <v>473</v>
      </c>
      <c r="C17" s="129"/>
      <c r="D17" s="129"/>
      <c r="E17" s="129"/>
      <c r="F17" s="129"/>
      <c r="G17" s="130"/>
      <c r="H17" s="131"/>
    </row>
    <row r="18" spans="1:13" s="78" customFormat="1" ht="25.5">
      <c r="A18" s="115"/>
      <c r="B18" s="13" t="s">
        <v>367</v>
      </c>
      <c r="C18" s="129"/>
      <c r="D18" s="129"/>
      <c r="E18" s="129"/>
      <c r="F18" s="129"/>
      <c r="G18" s="130"/>
      <c r="H18" s="131"/>
    </row>
    <row r="19" spans="1:13" s="78" customFormat="1" ht="25.5">
      <c r="A19" s="115" t="s">
        <v>93</v>
      </c>
      <c r="B19" s="13" t="s">
        <v>368</v>
      </c>
      <c r="C19" s="129"/>
      <c r="D19" s="129"/>
      <c r="E19" s="129"/>
      <c r="F19" s="129"/>
      <c r="G19" s="130"/>
      <c r="H19" s="131"/>
    </row>
    <row r="20" spans="1:13" s="78" customFormat="1" ht="25.5">
      <c r="A20" s="115" t="s">
        <v>97</v>
      </c>
      <c r="B20" s="13" t="s">
        <v>474</v>
      </c>
      <c r="C20" s="129"/>
      <c r="D20" s="129"/>
      <c r="E20" s="129"/>
      <c r="F20" s="129"/>
      <c r="G20" s="130"/>
      <c r="H20" s="131"/>
    </row>
    <row r="21" spans="1:13" s="78" customFormat="1" ht="25.5">
      <c r="A21" s="115" t="s">
        <v>99</v>
      </c>
      <c r="B21" s="13" t="s">
        <v>373</v>
      </c>
      <c r="C21" s="129"/>
      <c r="D21" s="129"/>
      <c r="E21" s="129"/>
      <c r="F21" s="129"/>
      <c r="G21" s="130"/>
      <c r="H21" s="131"/>
    </row>
    <row r="22" spans="1:13" s="78" customFormat="1" ht="38.25">
      <c r="A22" s="115" t="s">
        <v>101</v>
      </c>
      <c r="B22" s="13" t="s">
        <v>475</v>
      </c>
      <c r="C22" s="129"/>
      <c r="D22" s="129"/>
      <c r="E22" s="129"/>
      <c r="F22" s="129"/>
      <c r="G22" s="130"/>
      <c r="H22" s="131"/>
    </row>
    <row r="23" spans="1:13" s="78" customFormat="1" ht="25.5">
      <c r="A23" s="115" t="s">
        <v>103</v>
      </c>
      <c r="B23" s="13" t="s">
        <v>375</v>
      </c>
      <c r="C23" s="129"/>
      <c r="D23" s="129"/>
      <c r="E23" s="129"/>
      <c r="F23" s="129"/>
      <c r="G23" s="130"/>
      <c r="H23" s="131"/>
    </row>
    <row r="24" spans="1:13" s="78" customFormat="1" ht="25.5">
      <c r="A24" s="115" t="s">
        <v>105</v>
      </c>
      <c r="B24" s="13" t="s">
        <v>376</v>
      </c>
      <c r="C24" s="129"/>
      <c r="D24" s="129"/>
      <c r="E24" s="129"/>
      <c r="F24" s="129"/>
      <c r="G24" s="130"/>
      <c r="H24" s="131"/>
    </row>
    <row r="25" spans="1:13" s="78" customFormat="1" ht="25.5">
      <c r="A25" s="115" t="s">
        <v>107</v>
      </c>
      <c r="B25" s="13" t="s">
        <v>476</v>
      </c>
      <c r="C25" s="81"/>
      <c r="D25" s="81"/>
      <c r="E25" s="81"/>
      <c r="F25" s="81"/>
      <c r="G25" s="132"/>
      <c r="H25" s="131"/>
    </row>
    <row r="26" spans="1:13" ht="30.75" customHeight="1">
      <c r="A26" s="407" t="s">
        <v>467</v>
      </c>
      <c r="B26" s="407" t="s">
        <v>250</v>
      </c>
      <c r="C26" s="405" t="s">
        <v>285</v>
      </c>
      <c r="D26" s="406"/>
      <c r="E26" s="405" t="s">
        <v>468</v>
      </c>
      <c r="F26" s="406"/>
      <c r="G26" s="407" t="s">
        <v>469</v>
      </c>
      <c r="M26" s="128"/>
    </row>
    <row r="27" spans="1:13" ht="28.5" customHeight="1">
      <c r="A27" s="408"/>
      <c r="B27" s="408"/>
      <c r="C27" s="111" t="s">
        <v>453</v>
      </c>
      <c r="D27" s="111" t="s">
        <v>470</v>
      </c>
      <c r="E27" s="111" t="s">
        <v>453</v>
      </c>
      <c r="F27" s="111" t="s">
        <v>470</v>
      </c>
      <c r="G27" s="408"/>
      <c r="M27" s="128"/>
    </row>
    <row r="28" spans="1:13" s="78" customFormat="1" ht="38.25">
      <c r="A28" s="115" t="s">
        <v>110</v>
      </c>
      <c r="B28" s="13" t="s">
        <v>477</v>
      </c>
      <c r="C28" s="81"/>
      <c r="D28" s="81"/>
      <c r="E28" s="81"/>
      <c r="F28" s="81"/>
      <c r="G28" s="130"/>
      <c r="H28" s="131"/>
    </row>
    <row r="29" spans="1:13" s="78" customFormat="1" ht="25.5">
      <c r="A29" s="115" t="s">
        <v>112</v>
      </c>
      <c r="B29" s="13" t="s">
        <v>379</v>
      </c>
      <c r="C29" s="129"/>
      <c r="D29" s="129"/>
      <c r="E29" s="129"/>
      <c r="F29" s="129"/>
      <c r="G29" s="130"/>
      <c r="H29" s="131"/>
    </row>
    <row r="30" spans="1:13" s="78" customFormat="1" ht="25.5">
      <c r="A30" s="115" t="s">
        <v>114</v>
      </c>
      <c r="B30" s="13" t="s">
        <v>387</v>
      </c>
      <c r="C30" s="81"/>
      <c r="D30" s="81"/>
      <c r="E30" s="81"/>
      <c r="F30" s="81"/>
      <c r="G30" s="132"/>
      <c r="H30" s="131"/>
    </row>
    <row r="31" spans="1:13" s="78" customFormat="1" ht="15">
      <c r="A31" s="416" t="s">
        <v>463</v>
      </c>
      <c r="B31" s="416"/>
      <c r="C31" s="416"/>
      <c r="D31" s="416"/>
      <c r="E31" s="416"/>
      <c r="F31" s="416"/>
      <c r="G31" s="416"/>
      <c r="H31" s="131"/>
    </row>
    <row r="32" spans="1:13" s="78" customFormat="1" ht="15">
      <c r="A32" s="133"/>
      <c r="B32" s="134"/>
      <c r="C32" s="135"/>
      <c r="D32" s="135"/>
      <c r="E32" s="135"/>
      <c r="F32" s="135"/>
      <c r="G32" s="136"/>
      <c r="H32" s="131"/>
    </row>
    <row r="33" spans="1:13" s="124" customFormat="1" ht="11.25" customHeight="1">
      <c r="A33" s="137"/>
      <c r="B33" s="48"/>
      <c r="C33" s="61"/>
      <c r="D33" s="61"/>
      <c r="E33" s="61"/>
      <c r="F33" s="61"/>
      <c r="G33" s="48"/>
      <c r="I33" s="48"/>
      <c r="J33" s="48"/>
      <c r="K33" s="48"/>
      <c r="L33" s="48"/>
      <c r="M33" s="48"/>
    </row>
    <row r="34" spans="1:13" s="124" customFormat="1" ht="5.25" customHeight="1">
      <c r="A34" s="48"/>
      <c r="B34" s="138"/>
      <c r="C34" s="48"/>
      <c r="D34" s="48"/>
      <c r="E34" s="48"/>
      <c r="F34" s="48"/>
      <c r="G34" s="48"/>
      <c r="I34" s="48"/>
      <c r="J34" s="48"/>
      <c r="K34" s="48"/>
      <c r="L34" s="48"/>
      <c r="M34" s="48"/>
    </row>
    <row r="35" spans="1:13" s="124" customFormat="1" ht="12.75" customHeight="1">
      <c r="A35" s="194" t="s">
        <v>626</v>
      </c>
      <c r="B35" s="100"/>
      <c r="C35" s="119"/>
      <c r="D35" s="119"/>
      <c r="E35" s="409" t="s">
        <v>627</v>
      </c>
      <c r="F35" s="409"/>
      <c r="G35" s="409"/>
      <c r="I35" s="48"/>
      <c r="J35" s="48"/>
      <c r="K35" s="48"/>
      <c r="L35" s="48"/>
      <c r="M35" s="48"/>
    </row>
    <row r="36" spans="1:13" s="124" customFormat="1">
      <c r="A36" s="36" t="s">
        <v>176</v>
      </c>
      <c r="B36" s="36"/>
      <c r="C36" s="120"/>
      <c r="D36" s="120"/>
      <c r="E36" s="120" t="s">
        <v>177</v>
      </c>
      <c r="F36" s="119"/>
      <c r="G36" s="119"/>
      <c r="I36" s="48"/>
      <c r="J36" s="48"/>
      <c r="K36" s="48"/>
      <c r="L36" s="48"/>
      <c r="M36" s="48"/>
    </row>
    <row r="37" spans="1:13" s="124" customFormat="1">
      <c r="A37" s="101"/>
      <c r="B37" s="101"/>
      <c r="C37" s="102"/>
      <c r="D37" s="102"/>
      <c r="E37" s="102"/>
      <c r="F37" s="102"/>
      <c r="G37" s="48"/>
      <c r="I37" s="48"/>
      <c r="J37" s="48"/>
      <c r="K37" s="48"/>
      <c r="L37" s="48"/>
      <c r="M37" s="48"/>
    </row>
    <row r="38" spans="1:13" s="124" customFormat="1">
      <c r="A38" s="101"/>
      <c r="B38" s="101"/>
      <c r="C38" s="102"/>
      <c r="D38" s="102"/>
      <c r="E38" s="102"/>
      <c r="F38" s="102"/>
      <c r="G38" s="48"/>
      <c r="I38" s="48"/>
      <c r="J38" s="48"/>
      <c r="K38" s="48"/>
      <c r="L38" s="48"/>
      <c r="M38" s="48"/>
    </row>
    <row r="39" spans="1:13" s="124" customFormat="1">
      <c r="A39" s="101"/>
      <c r="B39" s="101"/>
      <c r="C39" s="102"/>
      <c r="D39" s="102"/>
      <c r="E39" s="102"/>
      <c r="F39" s="102"/>
      <c r="G39" s="48"/>
      <c r="I39" s="48"/>
      <c r="J39" s="48"/>
      <c r="K39" s="48"/>
      <c r="L39" s="48"/>
      <c r="M39" s="48"/>
    </row>
    <row r="40" spans="1:13" s="124" customFormat="1">
      <c r="A40" s="101"/>
      <c r="B40" s="101"/>
      <c r="C40" s="102"/>
      <c r="D40" s="102"/>
      <c r="E40" s="102"/>
      <c r="F40" s="102"/>
      <c r="G40" s="48"/>
      <c r="I40" s="48"/>
      <c r="J40" s="48"/>
      <c r="K40" s="48"/>
      <c r="L40" s="48"/>
      <c r="M40" s="48"/>
    </row>
    <row r="41" spans="1:13" s="124" customFormat="1" ht="65.25" customHeight="1">
      <c r="A41" s="101"/>
      <c r="B41" s="101"/>
      <c r="C41" s="102"/>
      <c r="D41" s="102"/>
      <c r="E41" s="102"/>
      <c r="F41" s="102"/>
      <c r="G41" s="48"/>
      <c r="I41" s="48"/>
      <c r="J41" s="48"/>
      <c r="K41" s="48"/>
      <c r="L41" s="48"/>
      <c r="M41" s="48"/>
    </row>
    <row r="42" spans="1:13" s="140" customFormat="1">
      <c r="A42" s="38" t="s">
        <v>478</v>
      </c>
      <c r="B42" s="38"/>
      <c r="C42" s="38"/>
      <c r="D42" s="107"/>
      <c r="E42" s="123" t="s">
        <v>464</v>
      </c>
      <c r="F42" s="139"/>
      <c r="G42" s="38"/>
      <c r="I42" s="48"/>
      <c r="J42" s="48"/>
      <c r="K42" s="48"/>
      <c r="L42" s="48"/>
      <c r="M42" s="48"/>
    </row>
    <row r="43" spans="1:13" s="140" customFormat="1">
      <c r="A43" s="11" t="s">
        <v>592</v>
      </c>
      <c r="B43" s="11"/>
      <c r="C43" s="11"/>
      <c r="D43" s="106"/>
      <c r="E43" s="106"/>
      <c r="F43" s="106"/>
      <c r="G43" s="11"/>
      <c r="I43" s="48"/>
      <c r="J43" s="48"/>
      <c r="K43" s="48"/>
      <c r="L43" s="48"/>
      <c r="M43" s="48"/>
    </row>
    <row r="44" spans="1:13" s="140" customFormat="1">
      <c r="A44" s="36" t="s">
        <v>237</v>
      </c>
      <c r="B44" s="36"/>
      <c r="C44" s="36"/>
      <c r="D44" s="36"/>
      <c r="E44" s="11"/>
      <c r="F44" s="11"/>
      <c r="G44" s="11"/>
      <c r="I44" s="48"/>
      <c r="J44" s="48"/>
      <c r="K44" s="48"/>
      <c r="L44" s="48"/>
      <c r="M44" s="48"/>
    </row>
  </sheetData>
  <mergeCells count="24">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4" zoomScale="98" zoomScaleNormal="100" zoomScaleSheetLayoutView="98" workbookViewId="0">
      <selection activeCell="C9" sqref="C9:G9"/>
    </sheetView>
  </sheetViews>
  <sheetFormatPr defaultColWidth="9.140625" defaultRowHeight="12.75"/>
  <cols>
    <col min="1" max="1" width="6.7109375" style="48" customWidth="1"/>
    <col min="2" max="2" width="50" style="48" customWidth="1"/>
    <col min="3" max="3" width="18.28515625" style="99" customWidth="1"/>
    <col min="4" max="4" width="16.28515625" style="99" customWidth="1"/>
    <col min="5" max="5" width="15.42578125" style="99" customWidth="1"/>
    <col min="6" max="6" width="15.7109375" style="99" customWidth="1"/>
    <col min="7"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419" t="s">
        <v>507</v>
      </c>
      <c r="B1" s="419"/>
      <c r="C1" s="419"/>
      <c r="D1" s="419"/>
      <c r="E1" s="419"/>
      <c r="F1" s="419"/>
      <c r="G1" s="419"/>
    </row>
    <row r="2" spans="1:7" ht="37.15" customHeight="1">
      <c r="A2" s="411" t="s">
        <v>642</v>
      </c>
      <c r="B2" s="411"/>
      <c r="C2" s="411"/>
      <c r="D2" s="411"/>
      <c r="E2" s="411"/>
      <c r="F2" s="411"/>
      <c r="G2" s="411"/>
    </row>
    <row r="3" spans="1:7" ht="35.25" customHeight="1">
      <c r="A3" s="402" t="s">
        <v>465</v>
      </c>
      <c r="B3" s="402"/>
      <c r="C3" s="402"/>
      <c r="D3" s="402"/>
      <c r="E3" s="402"/>
      <c r="F3" s="402"/>
      <c r="G3" s="402"/>
    </row>
    <row r="4" spans="1:7">
      <c r="A4" s="404" t="str">
        <f>'ngay thang'!B10</f>
        <v>Tháng 09 năm 2024/Sep 2024</v>
      </c>
      <c r="B4" s="404"/>
      <c r="C4" s="404"/>
      <c r="D4" s="404"/>
      <c r="E4" s="404"/>
      <c r="F4" s="404"/>
      <c r="G4" s="404"/>
    </row>
    <row r="5" spans="1:7" ht="5.25" customHeight="1">
      <c r="A5" s="16"/>
      <c r="B5" s="404"/>
      <c r="C5" s="404"/>
      <c r="D5" s="404"/>
      <c r="E5" s="404"/>
      <c r="F5" s="16"/>
    </row>
    <row r="6" spans="1:7" ht="28.5" customHeight="1">
      <c r="A6" s="412" t="s">
        <v>586</v>
      </c>
      <c r="B6" s="412"/>
      <c r="C6" s="415" t="s">
        <v>444</v>
      </c>
      <c r="D6" s="415"/>
      <c r="E6" s="415"/>
      <c r="F6" s="415"/>
      <c r="G6" s="415"/>
    </row>
    <row r="7" spans="1:7" ht="28.5" customHeight="1">
      <c r="A7" s="412" t="s">
        <v>241</v>
      </c>
      <c r="B7" s="412"/>
      <c r="C7" s="420" t="s">
        <v>590</v>
      </c>
      <c r="D7" s="420"/>
      <c r="E7" s="420"/>
      <c r="F7" s="420"/>
      <c r="G7" s="420"/>
    </row>
    <row r="8" spans="1:7" ht="28.5" customHeight="1">
      <c r="A8" s="412" t="s">
        <v>588</v>
      </c>
      <c r="B8" s="412"/>
      <c r="C8" s="415" t="s">
        <v>605</v>
      </c>
      <c r="D8" s="415"/>
      <c r="E8" s="415"/>
      <c r="F8" s="415"/>
      <c r="G8" s="415"/>
    </row>
    <row r="9" spans="1:7" s="109" customFormat="1" ht="24" customHeight="1">
      <c r="A9" s="421" t="s">
        <v>589</v>
      </c>
      <c r="B9" s="412"/>
      <c r="C9" s="415" t="str">
        <f>'BC TS DT nuoc ngoai'!C9:E9</f>
        <v>Ngày 03 tháng 10 năm 2024
03 Oct 2024</v>
      </c>
      <c r="D9" s="415"/>
      <c r="E9" s="415"/>
      <c r="F9" s="415"/>
      <c r="G9" s="415"/>
    </row>
    <row r="10" spans="1:7" ht="11.25" customHeight="1">
      <c r="A10" s="110"/>
      <c r="B10" s="110"/>
      <c r="C10" s="110"/>
      <c r="D10" s="110"/>
      <c r="E10" s="110"/>
      <c r="F10" s="110"/>
      <c r="G10" s="110"/>
    </row>
    <row r="11" spans="1:7" s="109" customFormat="1" ht="18.600000000000001" customHeight="1">
      <c r="A11" s="63" t="s">
        <v>479</v>
      </c>
      <c r="B11" s="63"/>
      <c r="C11" s="63"/>
      <c r="D11" s="63"/>
      <c r="E11" s="63"/>
      <c r="F11" s="63"/>
      <c r="G11" s="54"/>
    </row>
    <row r="12" spans="1:7" ht="60" customHeight="1">
      <c r="A12" s="407" t="s">
        <v>467</v>
      </c>
      <c r="B12" s="407" t="s">
        <v>480</v>
      </c>
      <c r="C12" s="405" t="s">
        <v>285</v>
      </c>
      <c r="D12" s="406"/>
      <c r="E12" s="405" t="s">
        <v>468</v>
      </c>
      <c r="F12" s="406"/>
      <c r="G12" s="417" t="s">
        <v>481</v>
      </c>
    </row>
    <row r="13" spans="1:7" ht="60" customHeight="1">
      <c r="A13" s="408"/>
      <c r="B13" s="408"/>
      <c r="C13" s="111" t="s">
        <v>453</v>
      </c>
      <c r="D13" s="111" t="s">
        <v>470</v>
      </c>
      <c r="E13" s="111" t="s">
        <v>453</v>
      </c>
      <c r="F13" s="111" t="s">
        <v>470</v>
      </c>
      <c r="G13" s="418"/>
    </row>
    <row r="14" spans="1:7" s="114" customFormat="1" ht="51">
      <c r="A14" s="112" t="s">
        <v>46</v>
      </c>
      <c r="B14" s="14" t="s">
        <v>482</v>
      </c>
      <c r="C14" s="113"/>
      <c r="D14" s="113"/>
      <c r="E14" s="113"/>
      <c r="F14" s="113"/>
      <c r="G14" s="113"/>
    </row>
    <row r="15" spans="1:7" s="114" customFormat="1" ht="25.5">
      <c r="A15" s="115">
        <v>1</v>
      </c>
      <c r="B15" s="13" t="s">
        <v>390</v>
      </c>
      <c r="C15" s="116"/>
      <c r="D15" s="116"/>
      <c r="E15" s="116"/>
      <c r="F15" s="116"/>
      <c r="G15" s="116"/>
    </row>
    <row r="16" spans="1:7" s="114" customFormat="1" ht="25.5">
      <c r="A16" s="115">
        <v>2</v>
      </c>
      <c r="B16" s="13" t="s">
        <v>483</v>
      </c>
      <c r="C16" s="116"/>
      <c r="D16" s="116"/>
      <c r="E16" s="116"/>
      <c r="F16" s="116"/>
      <c r="G16" s="116"/>
    </row>
    <row r="17" spans="1:7" s="114" customFormat="1" ht="25.5">
      <c r="A17" s="115">
        <v>3</v>
      </c>
      <c r="B17" s="13" t="s">
        <v>484</v>
      </c>
      <c r="C17" s="116"/>
      <c r="D17" s="116"/>
      <c r="E17" s="116"/>
      <c r="F17" s="116"/>
      <c r="G17" s="113"/>
    </row>
    <row r="18" spans="1:7" s="114" customFormat="1" ht="25.5">
      <c r="A18" s="112" t="s">
        <v>56</v>
      </c>
      <c r="B18" s="14" t="s">
        <v>485</v>
      </c>
      <c r="C18" s="113"/>
      <c r="D18" s="113"/>
      <c r="E18" s="113"/>
      <c r="F18" s="113"/>
      <c r="G18" s="113"/>
    </row>
    <row r="19" spans="1:7" s="114" customFormat="1" ht="25.5">
      <c r="A19" s="115">
        <v>1</v>
      </c>
      <c r="B19" s="13" t="s">
        <v>486</v>
      </c>
      <c r="C19" s="116"/>
      <c r="D19" s="116"/>
      <c r="E19" s="116"/>
      <c r="F19" s="116"/>
      <c r="G19" s="116"/>
    </row>
    <row r="20" spans="1:7" s="114" customFormat="1" ht="25.5">
      <c r="A20" s="115">
        <v>2</v>
      </c>
      <c r="B20" s="13" t="s">
        <v>402</v>
      </c>
      <c r="C20" s="116"/>
      <c r="D20" s="116"/>
      <c r="E20" s="116"/>
      <c r="F20" s="116"/>
      <c r="G20" s="116"/>
    </row>
    <row r="21" spans="1:7" s="114" customFormat="1" ht="51">
      <c r="A21" s="112" t="s">
        <v>133</v>
      </c>
      <c r="B21" s="14" t="s">
        <v>487</v>
      </c>
      <c r="C21" s="113"/>
      <c r="D21" s="113"/>
      <c r="E21" s="113"/>
      <c r="F21" s="113"/>
      <c r="G21" s="113"/>
    </row>
    <row r="22" spans="1:7" s="114" customFormat="1" ht="25.5">
      <c r="A22" s="112" t="s">
        <v>135</v>
      </c>
      <c r="B22" s="14" t="s">
        <v>488</v>
      </c>
      <c r="C22" s="113"/>
      <c r="D22" s="113"/>
      <c r="E22" s="113"/>
      <c r="F22" s="113"/>
      <c r="G22" s="113"/>
    </row>
    <row r="23" spans="1:7" s="114" customFormat="1" ht="25.5">
      <c r="A23" s="115">
        <v>1</v>
      </c>
      <c r="B23" s="13" t="s">
        <v>406</v>
      </c>
      <c r="C23" s="116"/>
      <c r="D23" s="116"/>
      <c r="E23" s="116"/>
      <c r="F23" s="116"/>
      <c r="G23" s="116"/>
    </row>
    <row r="24" spans="1:7" ht="25.5">
      <c r="A24" s="115">
        <v>2</v>
      </c>
      <c r="B24" s="13" t="s">
        <v>407</v>
      </c>
      <c r="C24" s="116"/>
      <c r="D24" s="116"/>
      <c r="E24" s="116"/>
      <c r="F24" s="116"/>
      <c r="G24" s="116"/>
    </row>
    <row r="25" spans="1:7">
      <c r="A25" s="416" t="s">
        <v>463</v>
      </c>
      <c r="B25" s="416"/>
      <c r="C25" s="416"/>
      <c r="D25" s="416"/>
      <c r="E25" s="416"/>
      <c r="F25" s="416"/>
      <c r="G25" s="416"/>
    </row>
    <row r="27" spans="1:7" ht="12.75" customHeight="1">
      <c r="A27" s="194" t="s">
        <v>626</v>
      </c>
      <c r="B27" s="117"/>
      <c r="C27" s="118"/>
      <c r="D27" s="118"/>
      <c r="E27" s="409" t="s">
        <v>627</v>
      </c>
      <c r="F27" s="409"/>
      <c r="G27" s="409"/>
    </row>
    <row r="28" spans="1:7">
      <c r="A28" s="36" t="s">
        <v>176</v>
      </c>
      <c r="B28" s="36"/>
      <c r="C28" s="120"/>
      <c r="D28" s="120"/>
      <c r="E28" s="120" t="s">
        <v>177</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478</v>
      </c>
      <c r="B39" s="38"/>
      <c r="C39" s="38"/>
      <c r="D39" s="107"/>
      <c r="E39" s="104" t="s">
        <v>464</v>
      </c>
      <c r="F39" s="38"/>
      <c r="G39" s="38"/>
    </row>
    <row r="40" spans="1:7">
      <c r="A40" s="11" t="s">
        <v>592</v>
      </c>
      <c r="B40" s="11"/>
      <c r="C40" s="63"/>
      <c r="D40" s="106"/>
      <c r="E40" s="106"/>
      <c r="F40" s="122"/>
      <c r="G40" s="122"/>
    </row>
    <row r="41" spans="1:7">
      <c r="A41" s="48" t="s">
        <v>489</v>
      </c>
      <c r="B41" s="36"/>
      <c r="C41" s="48"/>
      <c r="D41" s="48"/>
      <c r="E41" s="122"/>
      <c r="F41" s="122"/>
      <c r="G41" s="122"/>
    </row>
  </sheetData>
  <mergeCells count="20">
    <mergeCell ref="A7:B7"/>
    <mergeCell ref="C7:G7"/>
    <mergeCell ref="A8:B8"/>
    <mergeCell ref="A9:B9"/>
    <mergeCell ref="C8:G8"/>
    <mergeCell ref="C9:G9"/>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27" right="0.23" top="0.49" bottom="0.52" header="0.3" footer="0.3"/>
  <pageSetup scale="72"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B3" zoomScaleSheetLayoutView="100" workbookViewId="0">
      <selection activeCell="H12" sqref="H12:H33"/>
    </sheetView>
  </sheetViews>
  <sheetFormatPr defaultColWidth="9.140625" defaultRowHeight="12.75"/>
  <cols>
    <col min="1" max="1" width="9.140625" style="48"/>
    <col min="2" max="2" width="27.42578125" style="48" customWidth="1"/>
    <col min="3" max="3" width="12.5703125" style="48" customWidth="1"/>
    <col min="4" max="4" width="12.42578125" style="48" customWidth="1"/>
    <col min="5" max="5" width="14.7109375" style="48" customWidth="1"/>
    <col min="6" max="6" width="13.42578125" style="48" customWidth="1"/>
    <col min="7" max="7" width="17.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410" t="s">
        <v>507</v>
      </c>
      <c r="B1" s="410"/>
      <c r="C1" s="410"/>
      <c r="D1" s="410"/>
      <c r="E1" s="410"/>
      <c r="F1" s="410"/>
      <c r="G1" s="410"/>
      <c r="H1" s="410"/>
      <c r="I1" s="46"/>
      <c r="J1" s="47"/>
      <c r="K1" s="47"/>
      <c r="L1" s="47"/>
      <c r="M1" s="47"/>
    </row>
    <row r="2" spans="1:13" ht="43.15" customHeight="1">
      <c r="A2" s="411" t="s">
        <v>642</v>
      </c>
      <c r="B2" s="411"/>
      <c r="C2" s="411"/>
      <c r="D2" s="411"/>
      <c r="E2" s="411"/>
      <c r="F2" s="411"/>
      <c r="G2" s="411"/>
      <c r="H2" s="411"/>
      <c r="I2" s="49"/>
      <c r="J2" s="50"/>
      <c r="K2" s="50"/>
      <c r="L2" s="50"/>
      <c r="M2" s="50"/>
    </row>
    <row r="3" spans="1:13" ht="37.15" customHeight="1">
      <c r="A3" s="402" t="s">
        <v>465</v>
      </c>
      <c r="B3" s="402"/>
      <c r="C3" s="402"/>
      <c r="D3" s="402"/>
      <c r="E3" s="402"/>
      <c r="F3" s="402"/>
      <c r="G3" s="402"/>
      <c r="H3" s="402"/>
      <c r="I3" s="51"/>
      <c r="J3" s="52"/>
      <c r="K3" s="52"/>
      <c r="L3" s="52"/>
      <c r="M3" s="52"/>
    </row>
    <row r="4" spans="1:13" ht="14.25" customHeight="1">
      <c r="A4" s="403" t="str">
        <f>'ngay thang'!B12</f>
        <v>Tại ngày 30 tháng 9 năm 2024/ As at 30 Sep 2024</v>
      </c>
      <c r="B4" s="404"/>
      <c r="C4" s="404"/>
      <c r="D4" s="404"/>
      <c r="E4" s="404"/>
      <c r="F4" s="404"/>
      <c r="G4" s="404"/>
      <c r="H4" s="404"/>
      <c r="I4" s="53"/>
      <c r="J4" s="16"/>
      <c r="K4" s="16"/>
      <c r="L4" s="16"/>
      <c r="M4" s="16"/>
    </row>
    <row r="5" spans="1:13" ht="13.5" customHeight="1">
      <c r="A5" s="16"/>
      <c r="B5" s="16"/>
      <c r="C5" s="16"/>
      <c r="D5" s="16"/>
      <c r="E5" s="16"/>
      <c r="F5" s="16"/>
      <c r="G5" s="16"/>
      <c r="H5" s="54"/>
      <c r="I5" s="53"/>
      <c r="J5" s="16"/>
      <c r="K5" s="16"/>
      <c r="L5" s="16"/>
      <c r="M5" s="16"/>
    </row>
    <row r="6" spans="1:13" ht="31.5" customHeight="1">
      <c r="A6" s="412" t="s">
        <v>586</v>
      </c>
      <c r="B6" s="412"/>
      <c r="C6" s="415" t="s">
        <v>444</v>
      </c>
      <c r="D6" s="415"/>
      <c r="E6" s="415"/>
      <c r="F6" s="415"/>
      <c r="G6" s="415"/>
      <c r="H6" s="415"/>
      <c r="I6" s="55"/>
      <c r="J6" s="56"/>
      <c r="K6" s="56"/>
      <c r="L6" s="56"/>
      <c r="M6" s="56"/>
    </row>
    <row r="7" spans="1:13" ht="31.5" customHeight="1">
      <c r="A7" s="412" t="s">
        <v>241</v>
      </c>
      <c r="B7" s="412"/>
      <c r="C7" s="420" t="s">
        <v>587</v>
      </c>
      <c r="D7" s="420"/>
      <c r="E7" s="420"/>
      <c r="F7" s="420"/>
      <c r="G7" s="420"/>
      <c r="H7" s="420"/>
      <c r="I7" s="57"/>
      <c r="J7" s="58"/>
      <c r="K7" s="58"/>
      <c r="L7" s="58"/>
      <c r="M7" s="58"/>
    </row>
    <row r="8" spans="1:13" ht="31.5" customHeight="1">
      <c r="A8" s="412" t="s">
        <v>588</v>
      </c>
      <c r="B8" s="412"/>
      <c r="C8" s="415" t="s">
        <v>605</v>
      </c>
      <c r="D8" s="415"/>
      <c r="E8" s="415"/>
      <c r="F8" s="415"/>
      <c r="G8" s="415"/>
      <c r="H8" s="415"/>
      <c r="I8" s="55"/>
      <c r="J8" s="56"/>
      <c r="K8" s="56"/>
      <c r="L8" s="56"/>
      <c r="M8" s="56"/>
    </row>
    <row r="9" spans="1:13" ht="24.75" customHeight="1">
      <c r="A9" s="421" t="s">
        <v>589</v>
      </c>
      <c r="B9" s="412"/>
      <c r="C9" s="415" t="str">
        <f>'BCKetQuaHoatDong DT nuoc ngoai'!C9:D9</f>
        <v>Ngày 03 tháng 10 năm 2024
03 Oct 2024</v>
      </c>
      <c r="D9" s="415"/>
      <c r="E9" s="415"/>
      <c r="F9" s="415"/>
      <c r="G9" s="415"/>
      <c r="H9" s="415"/>
      <c r="I9" s="59"/>
      <c r="J9" s="59"/>
      <c r="K9" s="59"/>
      <c r="L9" s="59"/>
      <c r="M9" s="59"/>
    </row>
    <row r="10" spans="1:13" ht="9" customHeight="1">
      <c r="I10" s="61"/>
      <c r="J10" s="62"/>
      <c r="K10" s="62"/>
      <c r="L10" s="62"/>
      <c r="M10" s="62"/>
    </row>
    <row r="11" spans="1:13" ht="17.45" customHeight="1">
      <c r="A11" s="63" t="s">
        <v>490</v>
      </c>
      <c r="B11" s="63"/>
      <c r="C11" s="63"/>
      <c r="D11" s="63"/>
      <c r="E11" s="63"/>
      <c r="F11" s="63"/>
      <c r="G11" s="63"/>
      <c r="H11" s="54" t="s">
        <v>491</v>
      </c>
      <c r="I11" s="64"/>
      <c r="J11" s="65"/>
      <c r="K11" s="65"/>
      <c r="L11" s="65"/>
      <c r="M11" s="65"/>
    </row>
    <row r="12" spans="1:13" ht="59.25" customHeight="1">
      <c r="A12" s="407" t="s">
        <v>492</v>
      </c>
      <c r="B12" s="407" t="s">
        <v>493</v>
      </c>
      <c r="C12" s="407" t="s">
        <v>494</v>
      </c>
      <c r="D12" s="424" t="s">
        <v>495</v>
      </c>
      <c r="E12" s="425"/>
      <c r="F12" s="424" t="s">
        <v>496</v>
      </c>
      <c r="G12" s="425"/>
      <c r="H12" s="407" t="s">
        <v>497</v>
      </c>
      <c r="I12" s="66"/>
      <c r="J12" s="67"/>
      <c r="K12" s="67"/>
      <c r="L12" s="67"/>
      <c r="M12" s="67"/>
    </row>
    <row r="13" spans="1:13" ht="30" customHeight="1">
      <c r="A13" s="408"/>
      <c r="B13" s="408"/>
      <c r="C13" s="408"/>
      <c r="D13" s="31" t="s">
        <v>453</v>
      </c>
      <c r="E13" s="32" t="s">
        <v>470</v>
      </c>
      <c r="F13" s="31" t="s">
        <v>453</v>
      </c>
      <c r="G13" s="32" t="s">
        <v>470</v>
      </c>
      <c r="H13" s="408"/>
      <c r="I13" s="66"/>
      <c r="J13" s="67"/>
      <c r="K13" s="67"/>
      <c r="L13" s="67"/>
      <c r="M13" s="67"/>
    </row>
    <row r="14" spans="1:13" ht="39" customHeight="1">
      <c r="A14" s="33" t="s">
        <v>46</v>
      </c>
      <c r="B14" s="34" t="s">
        <v>498</v>
      </c>
      <c r="C14" s="33"/>
      <c r="D14" s="31"/>
      <c r="E14" s="32"/>
      <c r="F14" s="32"/>
      <c r="G14" s="32"/>
      <c r="H14" s="335"/>
      <c r="I14" s="66"/>
      <c r="J14" s="67"/>
      <c r="K14" s="67"/>
      <c r="L14" s="67"/>
      <c r="M14" s="67"/>
    </row>
    <row r="15" spans="1:13" ht="19.5" customHeight="1">
      <c r="A15" s="33">
        <v>1</v>
      </c>
      <c r="B15" s="33"/>
      <c r="C15" s="33"/>
      <c r="D15" s="31"/>
      <c r="E15" s="32"/>
      <c r="F15" s="32"/>
      <c r="G15" s="32"/>
      <c r="H15" s="335"/>
      <c r="I15" s="66"/>
      <c r="J15" s="67"/>
      <c r="K15" s="67"/>
      <c r="L15" s="67"/>
      <c r="M15" s="67"/>
    </row>
    <row r="16" spans="1:13" ht="33" customHeight="1">
      <c r="A16" s="33"/>
      <c r="B16" s="34" t="s">
        <v>420</v>
      </c>
      <c r="C16" s="33"/>
      <c r="D16" s="31"/>
      <c r="E16" s="32"/>
      <c r="F16" s="32"/>
      <c r="G16" s="32"/>
      <c r="H16" s="335"/>
      <c r="I16" s="66"/>
      <c r="J16" s="67"/>
      <c r="K16" s="67"/>
      <c r="L16" s="67"/>
      <c r="M16" s="67"/>
    </row>
    <row r="17" spans="1:13" ht="28.5" customHeight="1">
      <c r="A17" s="33" t="s">
        <v>56</v>
      </c>
      <c r="B17" s="34" t="s">
        <v>499</v>
      </c>
      <c r="C17" s="33"/>
      <c r="D17" s="31"/>
      <c r="E17" s="32"/>
      <c r="F17" s="32"/>
      <c r="G17" s="32"/>
      <c r="H17" s="335"/>
      <c r="I17" s="66"/>
      <c r="J17" s="67"/>
      <c r="K17" s="67"/>
      <c r="L17" s="67"/>
      <c r="M17" s="67"/>
    </row>
    <row r="18" spans="1:13" ht="19.5" customHeight="1">
      <c r="A18" s="33">
        <v>1</v>
      </c>
      <c r="B18" s="34"/>
      <c r="C18" s="33"/>
      <c r="D18" s="31"/>
      <c r="E18" s="32"/>
      <c r="F18" s="32"/>
      <c r="G18" s="32"/>
      <c r="H18" s="335"/>
      <c r="I18" s="66"/>
      <c r="J18" s="67"/>
      <c r="K18" s="67"/>
      <c r="L18" s="67"/>
      <c r="M18" s="67"/>
    </row>
    <row r="19" spans="1:13" ht="34.5" customHeight="1">
      <c r="A19" s="33"/>
      <c r="B19" s="34" t="s">
        <v>420</v>
      </c>
      <c r="C19" s="33"/>
      <c r="D19" s="31"/>
      <c r="E19" s="32"/>
      <c r="F19" s="32"/>
      <c r="G19" s="32"/>
      <c r="H19" s="335"/>
      <c r="I19" s="66"/>
      <c r="J19" s="67"/>
      <c r="K19" s="67"/>
      <c r="L19" s="67"/>
      <c r="M19" s="67"/>
    </row>
    <row r="20" spans="1:13" ht="30" customHeight="1">
      <c r="A20" s="68" t="s">
        <v>133</v>
      </c>
      <c r="B20" s="69" t="s">
        <v>500</v>
      </c>
      <c r="C20" s="70"/>
      <c r="D20" s="69"/>
      <c r="E20" s="71"/>
      <c r="F20" s="72"/>
      <c r="G20" s="72"/>
      <c r="H20" s="336"/>
      <c r="I20" s="35"/>
      <c r="J20" s="35"/>
      <c r="K20" s="73"/>
      <c r="L20" s="73"/>
      <c r="M20" s="73"/>
    </row>
    <row r="21" spans="1:13" ht="30" customHeight="1">
      <c r="A21" s="68">
        <v>1</v>
      </c>
      <c r="B21" s="69"/>
      <c r="C21" s="70"/>
      <c r="D21" s="69"/>
      <c r="E21" s="71"/>
      <c r="F21" s="72"/>
      <c r="G21" s="72"/>
      <c r="H21" s="336"/>
      <c r="I21" s="35"/>
      <c r="J21" s="35"/>
      <c r="K21" s="73"/>
      <c r="L21" s="73"/>
      <c r="M21" s="73"/>
    </row>
    <row r="22" spans="1:13" s="78" customFormat="1" ht="25.5">
      <c r="A22" s="74"/>
      <c r="B22" s="69" t="s">
        <v>420</v>
      </c>
      <c r="C22" s="70"/>
      <c r="D22" s="75"/>
      <c r="E22" s="76"/>
      <c r="F22" s="77"/>
      <c r="G22" s="77"/>
      <c r="H22" s="336"/>
    </row>
    <row r="23" spans="1:13" s="80" customFormat="1" ht="25.5">
      <c r="A23" s="68" t="s">
        <v>259</v>
      </c>
      <c r="B23" s="69" t="s">
        <v>501</v>
      </c>
      <c r="C23" s="70"/>
      <c r="D23" s="75"/>
      <c r="E23" s="76"/>
      <c r="F23" s="79"/>
      <c r="G23" s="79"/>
      <c r="H23" s="337"/>
    </row>
    <row r="24" spans="1:13" s="80" customFormat="1" ht="15">
      <c r="A24" s="68">
        <v>1</v>
      </c>
      <c r="B24" s="69"/>
      <c r="C24" s="70"/>
      <c r="D24" s="75"/>
      <c r="E24" s="76"/>
      <c r="F24" s="79"/>
      <c r="G24" s="79"/>
      <c r="H24" s="337"/>
    </row>
    <row r="25" spans="1:13" s="80" customFormat="1" ht="25.5">
      <c r="A25" s="74"/>
      <c r="B25" s="69" t="s">
        <v>420</v>
      </c>
      <c r="C25" s="81"/>
      <c r="D25" s="81"/>
      <c r="E25" s="82"/>
      <c r="F25" s="82"/>
      <c r="G25" s="82"/>
      <c r="H25" s="337"/>
    </row>
    <row r="26" spans="1:13" s="80" customFormat="1" ht="25.5">
      <c r="A26" s="68" t="s">
        <v>139</v>
      </c>
      <c r="B26" s="69" t="s">
        <v>502</v>
      </c>
      <c r="C26" s="75"/>
      <c r="D26" s="75"/>
      <c r="E26" s="76"/>
      <c r="F26" s="76"/>
      <c r="G26" s="76"/>
      <c r="H26" s="337"/>
    </row>
    <row r="27" spans="1:13" s="80" customFormat="1" ht="15">
      <c r="A27" s="68">
        <v>1</v>
      </c>
      <c r="B27" s="74"/>
      <c r="C27" s="83"/>
      <c r="D27" s="83"/>
      <c r="E27" s="84"/>
      <c r="F27" s="85"/>
      <c r="G27" s="85"/>
      <c r="H27" s="338"/>
    </row>
    <row r="28" spans="1:13" s="87" customFormat="1" ht="25.5">
      <c r="A28" s="74"/>
      <c r="B28" s="69" t="s">
        <v>420</v>
      </c>
      <c r="C28" s="86"/>
      <c r="D28" s="75"/>
      <c r="E28" s="76"/>
      <c r="F28" s="77"/>
      <c r="G28" s="77"/>
      <c r="H28" s="339"/>
    </row>
    <row r="29" spans="1:13" s="78" customFormat="1" ht="25.5">
      <c r="A29" s="68" t="s">
        <v>67</v>
      </c>
      <c r="B29" s="69" t="s">
        <v>503</v>
      </c>
      <c r="C29" s="70"/>
      <c r="D29" s="75"/>
      <c r="E29" s="76"/>
      <c r="F29" s="79"/>
      <c r="G29" s="79"/>
      <c r="H29" s="337"/>
    </row>
    <row r="30" spans="1:13" s="78" customFormat="1" ht="15">
      <c r="A30" s="68">
        <v>1</v>
      </c>
      <c r="B30" s="74"/>
      <c r="C30" s="88"/>
      <c r="D30" s="88"/>
      <c r="E30" s="89"/>
      <c r="F30" s="90"/>
      <c r="G30" s="90"/>
      <c r="H30" s="340"/>
    </row>
    <row r="31" spans="1:13" s="87" customFormat="1" ht="25.5">
      <c r="A31" s="69"/>
      <c r="B31" s="69" t="s">
        <v>420</v>
      </c>
      <c r="C31" s="75"/>
      <c r="D31" s="75"/>
      <c r="E31" s="76"/>
      <c r="F31" s="77"/>
      <c r="G31" s="77"/>
      <c r="H31" s="339"/>
    </row>
    <row r="32" spans="1:13" s="78" customFormat="1" ht="25.5">
      <c r="A32" s="68" t="s">
        <v>142</v>
      </c>
      <c r="B32" s="69" t="s">
        <v>504</v>
      </c>
      <c r="C32" s="86"/>
      <c r="D32" s="75"/>
      <c r="E32" s="76"/>
      <c r="F32" s="82"/>
      <c r="G32" s="82"/>
      <c r="H32" s="339"/>
      <c r="I32" s="91"/>
    </row>
    <row r="33" spans="1:13">
      <c r="A33" s="92"/>
      <c r="B33" s="92"/>
      <c r="C33" s="93"/>
      <c r="D33" s="94"/>
      <c r="E33" s="95"/>
      <c r="F33" s="96"/>
      <c r="G33" s="96"/>
      <c r="H33" s="341"/>
      <c r="I33" s="97"/>
      <c r="J33" s="98"/>
      <c r="K33" s="98"/>
      <c r="L33" s="98"/>
      <c r="M33" s="98"/>
    </row>
    <row r="34" spans="1:13">
      <c r="A34" s="416" t="s">
        <v>463</v>
      </c>
      <c r="B34" s="416"/>
      <c r="C34" s="416"/>
      <c r="D34" s="416"/>
      <c r="E34" s="416"/>
      <c r="F34" s="416"/>
      <c r="G34" s="416"/>
    </row>
    <row r="36" spans="1:13" ht="12.75" customHeight="1">
      <c r="A36" s="194" t="s">
        <v>626</v>
      </c>
      <c r="B36" s="100"/>
      <c r="F36" s="422" t="s">
        <v>627</v>
      </c>
      <c r="G36" s="422"/>
      <c r="H36" s="422"/>
      <c r="I36" s="43"/>
      <c r="J36" s="43"/>
      <c r="K36" s="43"/>
      <c r="L36" s="43"/>
      <c r="M36" s="43"/>
    </row>
    <row r="37" spans="1:13">
      <c r="A37" s="36" t="s">
        <v>176</v>
      </c>
      <c r="B37" s="37"/>
      <c r="F37" s="423" t="s">
        <v>177</v>
      </c>
      <c r="G37" s="423"/>
      <c r="H37" s="423"/>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40"/>
      <c r="F49" s="104" t="s">
        <v>505</v>
      </c>
      <c r="G49" s="105"/>
      <c r="H49" s="39"/>
      <c r="I49" s="41"/>
      <c r="J49" s="40"/>
      <c r="K49" s="40"/>
      <c r="L49" s="40"/>
      <c r="M49" s="40"/>
    </row>
    <row r="50" spans="1:13">
      <c r="A50" s="11" t="s">
        <v>592</v>
      </c>
      <c r="B50" s="11"/>
      <c r="D50" s="42"/>
      <c r="E50" s="42"/>
      <c r="F50" s="106"/>
      <c r="G50" s="106"/>
      <c r="H50" s="42"/>
      <c r="I50" s="43"/>
      <c r="J50" s="42"/>
      <c r="K50" s="42"/>
      <c r="L50" s="42"/>
      <c r="M50" s="42"/>
    </row>
    <row r="51" spans="1:13">
      <c r="A51" s="36" t="s">
        <v>237</v>
      </c>
      <c r="B51" s="36"/>
      <c r="D51" s="44"/>
      <c r="E51" s="44"/>
      <c r="F51" s="45"/>
      <c r="G51" s="45"/>
      <c r="H51" s="42"/>
      <c r="I51" s="43"/>
      <c r="J51" s="42"/>
      <c r="K51" s="42"/>
      <c r="L51" s="42"/>
      <c r="M51" s="42"/>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4" sqref="C14:F14"/>
    </sheetView>
  </sheetViews>
  <sheetFormatPr defaultColWidth="9.140625" defaultRowHeight="15"/>
  <cols>
    <col min="1" max="1" width="7.85546875" style="169" customWidth="1"/>
    <col min="2" max="2" width="15.7109375" style="169" customWidth="1"/>
    <col min="3" max="3" width="33.85546875" style="169" customWidth="1"/>
    <col min="4" max="4" width="32" style="169" customWidth="1"/>
    <col min="5" max="9" width="9.140625" style="169"/>
    <col min="10" max="14" width="9.140625" style="191"/>
    <col min="15" max="16384" width="9.140625" style="169"/>
  </cols>
  <sheetData>
    <row r="2" spans="1:12" ht="18.75">
      <c r="B2" s="170" t="s">
        <v>551</v>
      </c>
    </row>
    <row r="3" spans="1:12" ht="19.5">
      <c r="B3" s="171" t="s">
        <v>540</v>
      </c>
    </row>
    <row r="4" spans="1:12" ht="18.75">
      <c r="B4" s="172"/>
      <c r="C4" s="173" t="s">
        <v>541</v>
      </c>
      <c r="D4" s="174" t="s">
        <v>542</v>
      </c>
    </row>
    <row r="5" spans="1:12" ht="18.75">
      <c r="B5" s="172"/>
      <c r="C5" s="175" t="s">
        <v>543</v>
      </c>
      <c r="D5" s="176" t="s">
        <v>544</v>
      </c>
    </row>
    <row r="6" spans="1:12" ht="18.75">
      <c r="B6" s="172"/>
      <c r="C6" s="173" t="s">
        <v>545</v>
      </c>
      <c r="D6" s="174">
        <v>9</v>
      </c>
      <c r="J6" s="191" t="s">
        <v>542</v>
      </c>
    </row>
    <row r="7" spans="1:12" ht="18.75">
      <c r="B7" s="172"/>
      <c r="C7" s="175" t="s">
        <v>546</v>
      </c>
      <c r="D7" s="177"/>
    </row>
    <row r="8" spans="1:12" ht="18.75">
      <c r="B8" s="172"/>
      <c r="C8" s="173" t="s">
        <v>547</v>
      </c>
      <c r="D8" s="174">
        <v>2024</v>
      </c>
      <c r="J8" s="191" t="s">
        <v>548</v>
      </c>
    </row>
    <row r="9" spans="1:12" ht="18.75">
      <c r="B9" s="172"/>
      <c r="C9" s="178" t="s">
        <v>549</v>
      </c>
      <c r="D9" s="179">
        <f>D8</f>
        <v>2024</v>
      </c>
      <c r="J9" s="191" t="s">
        <v>550</v>
      </c>
    </row>
    <row r="10" spans="1:12" ht="18.75">
      <c r="B10" s="172"/>
      <c r="C10" s="178"/>
      <c r="D10" s="179"/>
    </row>
    <row r="11" spans="1:12" ht="34.5" customHeight="1">
      <c r="A11" s="352" t="s">
        <v>244</v>
      </c>
      <c r="B11" s="352"/>
      <c r="C11" s="352" t="s">
        <v>605</v>
      </c>
      <c r="D11" s="352"/>
      <c r="E11" s="352"/>
      <c r="F11" s="352"/>
    </row>
    <row r="12" spans="1:12" ht="26.25" customHeight="1">
      <c r="A12" s="352" t="s">
        <v>242</v>
      </c>
      <c r="B12" s="352"/>
      <c r="C12" s="352" t="s">
        <v>444</v>
      </c>
      <c r="D12" s="352"/>
      <c r="E12" s="352"/>
      <c r="F12" s="352"/>
    </row>
    <row r="13" spans="1:12" ht="48" customHeight="1">
      <c r="A13" s="350" t="s">
        <v>241</v>
      </c>
      <c r="B13" s="350"/>
      <c r="C13" s="350" t="s">
        <v>243</v>
      </c>
      <c r="D13" s="350"/>
      <c r="E13" s="350"/>
      <c r="F13" s="350"/>
      <c r="J13" s="191">
        <v>1</v>
      </c>
      <c r="K13" s="191" t="s">
        <v>46</v>
      </c>
    </row>
    <row r="14" spans="1:12" ht="34.5" customHeight="1">
      <c r="A14" s="350" t="s">
        <v>245</v>
      </c>
      <c r="B14" s="350"/>
      <c r="C14" s="351">
        <v>45568</v>
      </c>
      <c r="D14" s="351"/>
      <c r="E14" s="351"/>
      <c r="F14" s="351"/>
    </row>
    <row r="15" spans="1:12">
      <c r="B15" s="180"/>
      <c r="J15" s="191">
        <v>4</v>
      </c>
      <c r="K15" s="191" t="s">
        <v>135</v>
      </c>
    </row>
    <row r="16" spans="1:12">
      <c r="D16" s="180" t="s">
        <v>552</v>
      </c>
      <c r="J16" s="191">
        <v>5</v>
      </c>
      <c r="K16" s="192"/>
      <c r="L16" s="192"/>
    </row>
    <row r="17" spans="2:12">
      <c r="D17" s="180" t="s">
        <v>553</v>
      </c>
      <c r="K17" s="192"/>
      <c r="L17" s="192"/>
    </row>
    <row r="18" spans="2:12">
      <c r="B18" s="181" t="s">
        <v>595</v>
      </c>
      <c r="C18" s="181" t="s">
        <v>596</v>
      </c>
      <c r="D18" s="181" t="s">
        <v>597</v>
      </c>
      <c r="J18" s="191">
        <v>6</v>
      </c>
      <c r="K18" s="192"/>
      <c r="L18" s="192"/>
    </row>
    <row r="19" spans="2:12" ht="30">
      <c r="B19" s="182">
        <v>1</v>
      </c>
      <c r="C19" s="183" t="s">
        <v>598</v>
      </c>
      <c r="D19" s="184" t="s">
        <v>559</v>
      </c>
      <c r="K19" s="192"/>
      <c r="L19" s="192"/>
    </row>
    <row r="20" spans="2:12" ht="30">
      <c r="B20" s="182">
        <v>2</v>
      </c>
      <c r="C20" s="183" t="s">
        <v>599</v>
      </c>
      <c r="D20" s="184" t="s">
        <v>560</v>
      </c>
      <c r="K20" s="192"/>
      <c r="L20" s="192"/>
    </row>
    <row r="21" spans="2:12" ht="54.75" customHeight="1">
      <c r="B21" s="182" t="s">
        <v>78</v>
      </c>
      <c r="C21" s="183" t="s">
        <v>563</v>
      </c>
      <c r="D21" s="184"/>
      <c r="K21" s="192"/>
      <c r="L21" s="192"/>
    </row>
    <row r="22" spans="2:12" ht="30">
      <c r="B22" s="182">
        <v>3</v>
      </c>
      <c r="C22" s="185" t="s">
        <v>600</v>
      </c>
      <c r="D22" s="184" t="s">
        <v>555</v>
      </c>
      <c r="J22" s="191">
        <v>7</v>
      </c>
      <c r="K22" s="192"/>
      <c r="L22" s="192"/>
    </row>
    <row r="23" spans="2:12" ht="30">
      <c r="B23" s="182">
        <v>4</v>
      </c>
      <c r="C23" s="185" t="s">
        <v>601</v>
      </c>
      <c r="D23" s="184" t="s">
        <v>554</v>
      </c>
      <c r="J23" s="191">
        <v>8</v>
      </c>
      <c r="K23" s="192"/>
      <c r="L23" s="192"/>
    </row>
    <row r="24" spans="2:12" ht="30">
      <c r="B24" s="182">
        <v>5</v>
      </c>
      <c r="C24" s="185" t="s">
        <v>602</v>
      </c>
      <c r="D24" s="184" t="s">
        <v>556</v>
      </c>
      <c r="J24" s="191">
        <v>9</v>
      </c>
      <c r="K24" s="192"/>
      <c r="L24" s="192"/>
    </row>
    <row r="25" spans="2:12" ht="75">
      <c r="B25" s="182">
        <v>6</v>
      </c>
      <c r="C25" s="185" t="s">
        <v>603</v>
      </c>
      <c r="D25" s="184" t="s">
        <v>557</v>
      </c>
      <c r="J25" s="191">
        <v>10</v>
      </c>
      <c r="K25" s="192"/>
      <c r="L25" s="192"/>
    </row>
    <row r="26" spans="2:12" ht="30">
      <c r="B26" s="182">
        <v>7</v>
      </c>
      <c r="C26" s="185" t="s">
        <v>604</v>
      </c>
      <c r="D26" s="184" t="s">
        <v>558</v>
      </c>
      <c r="J26" s="191">
        <v>11</v>
      </c>
      <c r="K26" s="192"/>
      <c r="L26" s="192"/>
    </row>
    <row r="27" spans="2:12" ht="75">
      <c r="B27" s="182">
        <v>8</v>
      </c>
      <c r="C27" s="185" t="s">
        <v>603</v>
      </c>
      <c r="D27" s="184" t="s">
        <v>557</v>
      </c>
    </row>
    <row r="28" spans="2:12" ht="87" customHeight="1">
      <c r="B28" s="182" t="s">
        <v>86</v>
      </c>
      <c r="C28" s="183" t="s">
        <v>561</v>
      </c>
      <c r="D28" s="186" t="s">
        <v>562</v>
      </c>
    </row>
    <row r="31" spans="2:12" ht="28.5" customHeight="1">
      <c r="B31" s="187"/>
      <c r="D31" s="187"/>
    </row>
    <row r="32" spans="2:12">
      <c r="B32" s="188"/>
      <c r="D32" s="188"/>
    </row>
    <row r="33" spans="2:4">
      <c r="B33" s="189"/>
      <c r="D33" s="189"/>
    </row>
    <row r="34" spans="2:4">
      <c r="B34" s="189"/>
      <c r="D34" s="189"/>
    </row>
    <row r="35" spans="2:4">
      <c r="B35" s="190"/>
      <c r="D35" s="180"/>
    </row>
    <row r="36" spans="2:4">
      <c r="B36" s="190"/>
      <c r="D36" s="19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22" zoomScale="85" zoomScaleNormal="85" zoomScaleSheetLayoutView="85" workbookViewId="0">
      <selection activeCell="D40" sqref="D40"/>
    </sheetView>
  </sheetViews>
  <sheetFormatPr defaultColWidth="9.140625" defaultRowHeight="12.75"/>
  <cols>
    <col min="1" max="1" width="49.28515625" style="215" customWidth="1"/>
    <col min="2" max="2" width="14.28515625" style="215" customWidth="1"/>
    <col min="3" max="3" width="9.140625" style="215"/>
    <col min="4" max="4" width="21.5703125" style="237" customWidth="1"/>
    <col min="5" max="5" width="22.140625" style="237" customWidth="1"/>
    <col min="6" max="6" width="20.42578125" style="237" customWidth="1"/>
    <col min="7" max="7" width="18.42578125" style="237" customWidth="1"/>
    <col min="8" max="8" width="19.7109375" style="215" customWidth="1"/>
    <col min="9" max="9" width="14.7109375" style="215" bestFit="1" customWidth="1"/>
    <col min="10" max="10" width="14.7109375" style="215" customWidth="1"/>
    <col min="11" max="12" width="12.85546875" style="215" customWidth="1"/>
    <col min="13" max="13" width="17.5703125" style="215" customWidth="1"/>
    <col min="14" max="14" width="17.5703125" style="215" bestFit="1" customWidth="1"/>
    <col min="15" max="15" width="21.140625" style="215" customWidth="1"/>
    <col min="16" max="16" width="13.42578125" style="215" bestFit="1" customWidth="1"/>
    <col min="17" max="16384" width="9.140625" style="215"/>
  </cols>
  <sheetData>
    <row r="1" spans="1:19" ht="27.75" customHeight="1">
      <c r="A1" s="359" t="s">
        <v>233</v>
      </c>
      <c r="B1" s="359"/>
      <c r="C1" s="359"/>
      <c r="D1" s="359"/>
      <c r="E1" s="359"/>
      <c r="F1" s="359"/>
      <c r="G1" s="359"/>
    </row>
    <row r="2" spans="1:19" ht="26.25" customHeight="1">
      <c r="A2" s="360" t="s">
        <v>171</v>
      </c>
      <c r="B2" s="360"/>
      <c r="C2" s="360"/>
      <c r="D2" s="360"/>
      <c r="E2" s="360"/>
      <c r="F2" s="360"/>
      <c r="G2" s="360"/>
    </row>
    <row r="3" spans="1:19">
      <c r="A3" s="361" t="s">
        <v>172</v>
      </c>
      <c r="B3" s="361"/>
      <c r="C3" s="361"/>
      <c r="D3" s="361"/>
      <c r="E3" s="361"/>
      <c r="F3" s="361"/>
      <c r="G3" s="361"/>
    </row>
    <row r="4" spans="1:19" ht="18.75" customHeight="1">
      <c r="A4" s="361"/>
      <c r="B4" s="361"/>
      <c r="C4" s="361"/>
      <c r="D4" s="361"/>
      <c r="E4" s="361"/>
      <c r="F4" s="361"/>
      <c r="G4" s="361"/>
    </row>
    <row r="5" spans="1:19">
      <c r="A5" s="362" t="str">
        <f>'ngay thang'!B10</f>
        <v>Tháng 09 năm 2024/Sep 2024</v>
      </c>
      <c r="B5" s="362"/>
      <c r="C5" s="362"/>
      <c r="D5" s="362"/>
      <c r="E5" s="362"/>
      <c r="F5" s="362"/>
      <c r="G5" s="362"/>
    </row>
    <row r="6" spans="1:19">
      <c r="A6" s="304"/>
      <c r="B6" s="304"/>
      <c r="C6" s="304"/>
      <c r="D6" s="304"/>
      <c r="E6" s="304"/>
      <c r="F6" s="304"/>
    </row>
    <row r="7" spans="1:19" ht="30" customHeight="1">
      <c r="A7" s="303" t="s">
        <v>606</v>
      </c>
      <c r="B7" s="358" t="s">
        <v>607</v>
      </c>
      <c r="C7" s="358"/>
      <c r="D7" s="358"/>
      <c r="E7" s="358"/>
      <c r="F7" s="238"/>
      <c r="G7" s="238"/>
    </row>
    <row r="8" spans="1:19" ht="30" customHeight="1">
      <c r="A8" s="302" t="s">
        <v>608</v>
      </c>
      <c r="B8" s="357" t="s">
        <v>609</v>
      </c>
      <c r="C8" s="357"/>
      <c r="D8" s="357"/>
      <c r="E8" s="357"/>
      <c r="F8" s="239"/>
      <c r="G8" s="239"/>
    </row>
    <row r="9" spans="1:19" ht="30" customHeight="1">
      <c r="A9" s="303" t="s">
        <v>610</v>
      </c>
      <c r="B9" s="358" t="s">
        <v>611</v>
      </c>
      <c r="C9" s="358"/>
      <c r="D9" s="358"/>
      <c r="E9" s="358"/>
      <c r="F9" s="238"/>
      <c r="G9" s="238"/>
    </row>
    <row r="10" spans="1:19" ht="30" customHeight="1">
      <c r="A10" s="302" t="s">
        <v>612</v>
      </c>
      <c r="B10" s="357" t="str">
        <f>'ngay thang'!B14</f>
        <v>Ngày 03 tháng 10 năm 2024
03 Oct 2024</v>
      </c>
      <c r="C10" s="357"/>
      <c r="D10" s="357"/>
      <c r="E10" s="357"/>
      <c r="F10" s="239"/>
      <c r="G10" s="239"/>
    </row>
    <row r="12" spans="1:19" ht="33.75" customHeight="1">
      <c r="A12" s="355" t="s">
        <v>173</v>
      </c>
      <c r="B12" s="355" t="s">
        <v>174</v>
      </c>
      <c r="C12" s="355" t="s">
        <v>175</v>
      </c>
      <c r="D12" s="353" t="s">
        <v>631</v>
      </c>
      <c r="E12" s="354"/>
      <c r="F12" s="353" t="s">
        <v>624</v>
      </c>
      <c r="G12" s="354"/>
    </row>
    <row r="13" spans="1:19" ht="53.25" customHeight="1">
      <c r="A13" s="356"/>
      <c r="B13" s="356"/>
      <c r="C13" s="356"/>
      <c r="D13" s="232" t="s">
        <v>287</v>
      </c>
      <c r="E13" s="232" t="s">
        <v>288</v>
      </c>
      <c r="F13" s="232" t="s">
        <v>289</v>
      </c>
      <c r="G13" s="232" t="s">
        <v>290</v>
      </c>
      <c r="Q13" s="221"/>
      <c r="R13" s="221"/>
      <c r="S13" s="221"/>
    </row>
    <row r="14" spans="1:19" ht="25.5">
      <c r="A14" s="240" t="s">
        <v>291</v>
      </c>
      <c r="B14" s="213" t="s">
        <v>16</v>
      </c>
      <c r="C14" s="213"/>
      <c r="D14" s="325">
        <v>10732587789</v>
      </c>
      <c r="E14" s="325">
        <v>19913023417</v>
      </c>
      <c r="F14" s="325">
        <v>-2191313322</v>
      </c>
      <c r="G14" s="325">
        <v>11837315508</v>
      </c>
      <c r="H14" s="241"/>
      <c r="I14" s="221"/>
      <c r="J14" s="221"/>
      <c r="K14" s="221"/>
      <c r="L14" s="221"/>
      <c r="M14" s="221"/>
      <c r="N14" s="221"/>
      <c r="O14" s="221"/>
      <c r="P14" s="221"/>
      <c r="Q14" s="214"/>
    </row>
    <row r="15" spans="1:19" ht="25.5">
      <c r="A15" s="211" t="s">
        <v>637</v>
      </c>
      <c r="B15" s="213" t="s">
        <v>17</v>
      </c>
      <c r="C15" s="213"/>
      <c r="D15" s="326">
        <v>356700000</v>
      </c>
      <c r="E15" s="326">
        <v>3570240000</v>
      </c>
      <c r="F15" s="326"/>
      <c r="G15" s="326">
        <v>1050586301</v>
      </c>
      <c r="H15" s="241"/>
      <c r="I15" s="221"/>
      <c r="J15" s="221"/>
      <c r="K15" s="221"/>
      <c r="L15" s="221"/>
      <c r="M15" s="221"/>
      <c r="N15" s="221"/>
      <c r="O15" s="221"/>
      <c r="P15" s="221"/>
      <c r="Q15" s="214"/>
    </row>
    <row r="16" spans="1:19" ht="25.5">
      <c r="A16" s="211" t="s">
        <v>292</v>
      </c>
      <c r="B16" s="213" t="s">
        <v>18</v>
      </c>
      <c r="C16" s="213"/>
      <c r="D16" s="326">
        <v>2544839</v>
      </c>
      <c r="E16" s="326">
        <v>46967017</v>
      </c>
      <c r="F16" s="326">
        <v>1251178</v>
      </c>
      <c r="G16" s="326">
        <v>211897483</v>
      </c>
      <c r="H16" s="241"/>
      <c r="I16" s="221"/>
      <c r="J16" s="221"/>
      <c r="K16" s="221"/>
      <c r="L16" s="221"/>
      <c r="M16" s="221"/>
      <c r="N16" s="221"/>
      <c r="O16" s="221"/>
      <c r="P16" s="221"/>
      <c r="Q16" s="214"/>
    </row>
    <row r="17" spans="1:19" ht="25.5">
      <c r="A17" s="211" t="s">
        <v>293</v>
      </c>
      <c r="B17" s="213" t="s">
        <v>27</v>
      </c>
      <c r="C17" s="213"/>
      <c r="D17" s="326">
        <v>-159205013</v>
      </c>
      <c r="E17" s="326">
        <v>2165621108</v>
      </c>
      <c r="F17" s="326">
        <v>4920851940</v>
      </c>
      <c r="G17" s="326">
        <v>9637159488</v>
      </c>
      <c r="H17" s="241"/>
      <c r="I17" s="221"/>
      <c r="J17" s="221"/>
      <c r="K17" s="221"/>
      <c r="L17" s="221"/>
      <c r="M17" s="221"/>
      <c r="N17" s="221"/>
      <c r="O17" s="221"/>
      <c r="P17" s="221"/>
      <c r="Q17" s="214"/>
    </row>
    <row r="18" spans="1:19" ht="38.25">
      <c r="A18" s="211" t="s">
        <v>294</v>
      </c>
      <c r="B18" s="213" t="s">
        <v>28</v>
      </c>
      <c r="C18" s="213"/>
      <c r="D18" s="326">
        <v>10532547963</v>
      </c>
      <c r="E18" s="326">
        <v>14130195292</v>
      </c>
      <c r="F18" s="326">
        <v>-7113416440</v>
      </c>
      <c r="G18" s="326">
        <v>937672236</v>
      </c>
      <c r="H18" s="241"/>
      <c r="I18" s="221"/>
      <c r="J18" s="221"/>
      <c r="K18" s="221"/>
      <c r="L18" s="221"/>
      <c r="M18" s="221"/>
      <c r="N18" s="221"/>
      <c r="O18" s="221"/>
      <c r="P18" s="221"/>
      <c r="Q18" s="214"/>
    </row>
    <row r="19" spans="1:19" ht="25.5">
      <c r="A19" s="211" t="s">
        <v>295</v>
      </c>
      <c r="B19" s="213" t="s">
        <v>29</v>
      </c>
      <c r="C19" s="213"/>
      <c r="D19" s="326"/>
      <c r="E19" s="326"/>
      <c r="F19" s="326"/>
      <c r="G19" s="326"/>
      <c r="I19" s="221"/>
      <c r="J19" s="221"/>
      <c r="K19" s="221"/>
      <c r="L19" s="221"/>
      <c r="M19" s="221"/>
      <c r="N19" s="221"/>
      <c r="O19" s="221"/>
      <c r="P19" s="221"/>
      <c r="Q19" s="214"/>
    </row>
    <row r="20" spans="1:19" ht="51">
      <c r="A20" s="211" t="s">
        <v>296</v>
      </c>
      <c r="B20" s="213" t="s">
        <v>30</v>
      </c>
      <c r="C20" s="213"/>
      <c r="D20" s="326"/>
      <c r="E20" s="326"/>
      <c r="F20" s="326"/>
      <c r="G20" s="326"/>
      <c r="I20" s="221"/>
      <c r="J20" s="221"/>
      <c r="K20" s="221"/>
      <c r="L20" s="221"/>
      <c r="M20" s="221"/>
      <c r="N20" s="221"/>
      <c r="O20" s="221"/>
      <c r="P20" s="221"/>
      <c r="Q20" s="214"/>
    </row>
    <row r="21" spans="1:19" ht="25.5">
      <c r="A21" s="211" t="s">
        <v>297</v>
      </c>
      <c r="B21" s="213" t="s">
        <v>31</v>
      </c>
      <c r="C21" s="213"/>
      <c r="D21" s="326"/>
      <c r="E21" s="326"/>
      <c r="F21" s="326"/>
      <c r="G21" s="326"/>
      <c r="I21" s="221"/>
      <c r="J21" s="221"/>
      <c r="K21" s="221"/>
      <c r="L21" s="221"/>
      <c r="M21" s="221"/>
      <c r="N21" s="221"/>
      <c r="O21" s="221"/>
      <c r="P21" s="221"/>
      <c r="Q21" s="214"/>
    </row>
    <row r="22" spans="1:19" ht="63.75">
      <c r="A22" s="211" t="s">
        <v>298</v>
      </c>
      <c r="B22" s="213" t="s">
        <v>32</v>
      </c>
      <c r="C22" s="213"/>
      <c r="D22" s="326"/>
      <c r="E22" s="326"/>
      <c r="F22" s="326"/>
      <c r="G22" s="326"/>
      <c r="I22" s="221"/>
      <c r="J22" s="221"/>
      <c r="K22" s="221"/>
      <c r="L22" s="221"/>
      <c r="M22" s="221"/>
      <c r="N22" s="221"/>
      <c r="O22" s="221"/>
      <c r="P22" s="221"/>
      <c r="Q22" s="214"/>
    </row>
    <row r="23" spans="1:19" ht="25.5">
      <c r="A23" s="240" t="s">
        <v>299</v>
      </c>
      <c r="B23" s="213" t="s">
        <v>26</v>
      </c>
      <c r="C23" s="213"/>
      <c r="D23" s="325">
        <v>18011398</v>
      </c>
      <c r="E23" s="325">
        <v>1451767835</v>
      </c>
      <c r="F23" s="325">
        <v>60616641</v>
      </c>
      <c r="G23" s="325">
        <v>359228200</v>
      </c>
      <c r="H23" s="221"/>
      <c r="I23" s="221"/>
      <c r="J23" s="221"/>
      <c r="K23" s="221"/>
      <c r="L23" s="221"/>
      <c r="M23" s="221"/>
      <c r="N23" s="221"/>
      <c r="O23" s="221"/>
      <c r="P23" s="221"/>
      <c r="Q23" s="214"/>
    </row>
    <row r="24" spans="1:19" ht="25.5">
      <c r="A24" s="211" t="s">
        <v>300</v>
      </c>
      <c r="B24" s="213" t="s">
        <v>25</v>
      </c>
      <c r="C24" s="213"/>
      <c r="D24" s="327">
        <v>18011398</v>
      </c>
      <c r="E24" s="327">
        <v>1451767835</v>
      </c>
      <c r="F24" s="327">
        <v>60616641</v>
      </c>
      <c r="G24" s="327">
        <v>359228200</v>
      </c>
      <c r="H24" s="241"/>
      <c r="I24" s="221"/>
      <c r="J24" s="221"/>
      <c r="K24" s="221"/>
      <c r="L24" s="221"/>
      <c r="M24" s="221"/>
      <c r="N24" s="221"/>
      <c r="O24" s="221"/>
      <c r="P24" s="221"/>
      <c r="Q24" s="214"/>
    </row>
    <row r="25" spans="1:19" ht="51">
      <c r="A25" s="211" t="s">
        <v>301</v>
      </c>
      <c r="B25" s="213" t="s">
        <v>24</v>
      </c>
      <c r="C25" s="213"/>
      <c r="D25" s="326"/>
      <c r="E25" s="326"/>
      <c r="F25" s="326"/>
      <c r="G25" s="326"/>
      <c r="H25" s="221"/>
      <c r="I25" s="221"/>
      <c r="J25" s="221"/>
      <c r="K25" s="221"/>
      <c r="L25" s="221"/>
      <c r="M25" s="221"/>
      <c r="N25" s="221"/>
      <c r="O25" s="221"/>
      <c r="P25" s="221"/>
      <c r="Q25" s="214"/>
    </row>
    <row r="26" spans="1:19" ht="25.5">
      <c r="A26" s="211" t="s">
        <v>302</v>
      </c>
      <c r="B26" s="213" t="s">
        <v>23</v>
      </c>
      <c r="C26" s="213"/>
      <c r="D26" s="326"/>
      <c r="E26" s="326"/>
      <c r="F26" s="326"/>
      <c r="G26" s="326"/>
      <c r="I26" s="221"/>
      <c r="J26" s="221"/>
      <c r="K26" s="221"/>
      <c r="L26" s="221"/>
      <c r="M26" s="221"/>
      <c r="N26" s="221"/>
      <c r="O26" s="221"/>
      <c r="P26" s="221"/>
      <c r="Q26" s="214"/>
    </row>
    <row r="27" spans="1:19" ht="51">
      <c r="A27" s="211" t="s">
        <v>303</v>
      </c>
      <c r="B27" s="213" t="s">
        <v>22</v>
      </c>
      <c r="C27" s="213"/>
      <c r="D27" s="326"/>
      <c r="E27" s="326"/>
      <c r="F27" s="326"/>
      <c r="G27" s="326"/>
      <c r="I27" s="221"/>
      <c r="J27" s="221"/>
      <c r="K27" s="221"/>
      <c r="L27" s="221"/>
      <c r="M27" s="221"/>
      <c r="N27" s="221"/>
      <c r="O27" s="221"/>
      <c r="P27" s="221"/>
      <c r="Q27" s="214"/>
    </row>
    <row r="28" spans="1:19" ht="25.5">
      <c r="A28" s="211" t="s">
        <v>304</v>
      </c>
      <c r="B28" s="213" t="s">
        <v>33</v>
      </c>
      <c r="C28" s="213"/>
      <c r="D28" s="326"/>
      <c r="E28" s="326"/>
      <c r="F28" s="326"/>
      <c r="G28" s="326"/>
      <c r="I28" s="221"/>
      <c r="J28" s="221"/>
      <c r="K28" s="221"/>
      <c r="L28" s="221"/>
      <c r="M28" s="221"/>
      <c r="N28" s="221"/>
      <c r="O28" s="221"/>
      <c r="P28" s="221"/>
      <c r="Q28" s="214"/>
    </row>
    <row r="29" spans="1:19" ht="25.5">
      <c r="A29" s="240" t="s">
        <v>305</v>
      </c>
      <c r="B29" s="242" t="s">
        <v>34</v>
      </c>
      <c r="C29" s="242"/>
      <c r="D29" s="325">
        <v>332856332</v>
      </c>
      <c r="E29" s="325">
        <v>2716020543</v>
      </c>
      <c r="F29" s="325">
        <v>169026773</v>
      </c>
      <c r="G29" s="325">
        <v>1401359979</v>
      </c>
      <c r="H29" s="241"/>
      <c r="I29" s="221"/>
      <c r="J29" s="221"/>
      <c r="K29" s="221"/>
      <c r="L29" s="221"/>
      <c r="M29" s="221"/>
      <c r="N29" s="221"/>
      <c r="O29" s="221"/>
      <c r="P29" s="221"/>
      <c r="Q29" s="214"/>
    </row>
    <row r="30" spans="1:19" ht="25.5">
      <c r="A30" s="211" t="s">
        <v>306</v>
      </c>
      <c r="B30" s="213" t="s">
        <v>35</v>
      </c>
      <c r="C30" s="213"/>
      <c r="D30" s="326">
        <v>244959358</v>
      </c>
      <c r="E30" s="326">
        <v>1600858480</v>
      </c>
      <c r="F30" s="326">
        <v>73635130</v>
      </c>
      <c r="G30" s="326">
        <v>523101968</v>
      </c>
      <c r="H30" s="241"/>
      <c r="I30" s="221"/>
      <c r="J30" s="221"/>
      <c r="K30" s="221"/>
      <c r="L30" s="221"/>
      <c r="M30" s="221"/>
      <c r="N30" s="221"/>
      <c r="O30" s="221"/>
      <c r="P30" s="221"/>
      <c r="Q30" s="214"/>
    </row>
    <row r="31" spans="1:19" ht="25.5">
      <c r="A31" s="211" t="s">
        <v>307</v>
      </c>
      <c r="B31" s="213" t="s">
        <v>36</v>
      </c>
      <c r="C31" s="213"/>
      <c r="D31" s="326">
        <v>29844576</v>
      </c>
      <c r="E31" s="326">
        <v>542039942</v>
      </c>
      <c r="F31" s="326">
        <v>37630614</v>
      </c>
      <c r="G31" s="326">
        <v>288754952</v>
      </c>
      <c r="H31" s="241"/>
      <c r="I31" s="221"/>
      <c r="J31" s="221"/>
      <c r="K31" s="221"/>
      <c r="L31" s="221"/>
      <c r="M31" s="221"/>
      <c r="N31" s="221"/>
      <c r="O31" s="221"/>
      <c r="P31" s="221"/>
      <c r="Q31" s="214"/>
      <c r="R31" s="221">
        <v>0</v>
      </c>
      <c r="S31" s="221">
        <v>0</v>
      </c>
    </row>
    <row r="32" spans="1:19" ht="25.5">
      <c r="A32" s="211" t="s">
        <v>308</v>
      </c>
      <c r="B32" s="213" t="s">
        <v>37</v>
      </c>
      <c r="C32" s="213"/>
      <c r="D32" s="326">
        <v>5500000</v>
      </c>
      <c r="E32" s="326">
        <v>49500000</v>
      </c>
      <c r="F32" s="326">
        <v>5500000</v>
      </c>
      <c r="G32" s="326">
        <v>49500000</v>
      </c>
      <c r="H32" s="241"/>
      <c r="I32" s="221"/>
      <c r="J32" s="221"/>
      <c r="K32" s="221"/>
      <c r="L32" s="221"/>
      <c r="M32" s="221"/>
      <c r="N32" s="221"/>
      <c r="O32" s="221"/>
      <c r="P32" s="221"/>
      <c r="Q32" s="214"/>
    </row>
    <row r="33" spans="1:17" ht="25.5">
      <c r="A33" s="211" t="s">
        <v>309</v>
      </c>
      <c r="B33" s="213" t="s">
        <v>38</v>
      </c>
      <c r="C33" s="213"/>
      <c r="D33" s="326">
        <v>16500000</v>
      </c>
      <c r="E33" s="326">
        <v>148500000</v>
      </c>
      <c r="F33" s="326">
        <v>16500000</v>
      </c>
      <c r="G33" s="326">
        <v>148500000</v>
      </c>
      <c r="H33" s="221"/>
      <c r="I33" s="221"/>
      <c r="J33" s="221"/>
      <c r="K33" s="221"/>
      <c r="L33" s="221"/>
      <c r="M33" s="221"/>
      <c r="N33" s="221"/>
      <c r="O33" s="221"/>
      <c r="P33" s="221"/>
      <c r="Q33" s="214"/>
    </row>
    <row r="34" spans="1:17" ht="25.5">
      <c r="A34" s="210" t="s">
        <v>310</v>
      </c>
      <c r="B34" s="213" t="s">
        <v>39</v>
      </c>
      <c r="C34" s="213"/>
      <c r="D34" s="326">
        <v>13200000</v>
      </c>
      <c r="E34" s="326">
        <v>118800000</v>
      </c>
      <c r="F34" s="326">
        <v>13200000</v>
      </c>
      <c r="G34" s="326">
        <v>118800000</v>
      </c>
      <c r="H34" s="241"/>
      <c r="I34" s="221"/>
      <c r="J34" s="221"/>
      <c r="K34" s="221"/>
      <c r="L34" s="221"/>
      <c r="M34" s="221"/>
      <c r="N34" s="221"/>
      <c r="O34" s="221"/>
      <c r="P34" s="221"/>
      <c r="Q34" s="214"/>
    </row>
    <row r="35" spans="1:17" ht="25.5">
      <c r="A35" s="211" t="s">
        <v>320</v>
      </c>
      <c r="B35" s="213">
        <v>20.6</v>
      </c>
      <c r="C35" s="213"/>
      <c r="D35" s="326">
        <v>15000000</v>
      </c>
      <c r="E35" s="326">
        <v>135000000</v>
      </c>
      <c r="F35" s="326">
        <v>15000000</v>
      </c>
      <c r="G35" s="326">
        <v>135000000</v>
      </c>
      <c r="H35" s="241"/>
      <c r="I35" s="221"/>
      <c r="J35" s="221"/>
      <c r="K35" s="221"/>
      <c r="L35" s="221"/>
      <c r="M35" s="221"/>
      <c r="N35" s="221"/>
      <c r="O35" s="221"/>
      <c r="P35" s="221"/>
      <c r="Q35" s="214"/>
    </row>
    <row r="36" spans="1:17" ht="25.5">
      <c r="A36" s="211" t="s">
        <v>439</v>
      </c>
      <c r="B36" s="213">
        <v>20.7</v>
      </c>
      <c r="C36" s="213"/>
      <c r="D36" s="326"/>
      <c r="E36" s="326">
        <v>49188946</v>
      </c>
      <c r="F36" s="326"/>
      <c r="G36" s="326">
        <v>44039623</v>
      </c>
      <c r="H36" s="241"/>
      <c r="I36" s="221"/>
      <c r="J36" s="221"/>
      <c r="K36" s="221"/>
      <c r="L36" s="221"/>
      <c r="M36" s="221"/>
      <c r="N36" s="221"/>
      <c r="O36" s="221"/>
      <c r="P36" s="221"/>
      <c r="Q36" s="214"/>
    </row>
    <row r="37" spans="1:17" ht="25.5">
      <c r="A37" s="211" t="s">
        <v>440</v>
      </c>
      <c r="B37" s="213">
        <v>20.8</v>
      </c>
      <c r="C37" s="213"/>
      <c r="D37" s="326">
        <v>7781726</v>
      </c>
      <c r="E37" s="326">
        <v>71591860</v>
      </c>
      <c r="F37" s="326">
        <v>7132440</v>
      </c>
      <c r="G37" s="326">
        <v>81845194</v>
      </c>
      <c r="H37" s="241"/>
      <c r="I37" s="221"/>
      <c r="J37" s="221"/>
      <c r="K37" s="221"/>
      <c r="L37" s="221"/>
      <c r="M37" s="221"/>
      <c r="N37" s="221"/>
      <c r="O37" s="221"/>
      <c r="P37" s="221"/>
      <c r="Q37" s="214"/>
    </row>
    <row r="38" spans="1:17" ht="25.5">
      <c r="A38" s="211" t="s">
        <v>441</v>
      </c>
      <c r="B38" s="213">
        <v>20.9</v>
      </c>
      <c r="C38" s="213"/>
      <c r="D38" s="326"/>
      <c r="E38" s="326"/>
      <c r="F38" s="326"/>
      <c r="G38" s="326"/>
      <c r="I38" s="221"/>
      <c r="J38" s="221"/>
      <c r="K38" s="221"/>
      <c r="L38" s="221"/>
      <c r="M38" s="221"/>
      <c r="N38" s="221"/>
      <c r="O38" s="221"/>
      <c r="P38" s="221"/>
      <c r="Q38" s="214"/>
    </row>
    <row r="39" spans="1:17" ht="25.5">
      <c r="A39" s="211" t="s">
        <v>442</v>
      </c>
      <c r="B39" s="243">
        <v>20.100000000000001</v>
      </c>
      <c r="C39" s="213"/>
      <c r="D39" s="326">
        <v>70672</v>
      </c>
      <c r="E39" s="326">
        <v>541315</v>
      </c>
      <c r="F39" s="326">
        <v>428589</v>
      </c>
      <c r="G39" s="326">
        <v>11818242</v>
      </c>
      <c r="H39" s="241"/>
      <c r="I39" s="221"/>
      <c r="J39" s="221"/>
      <c r="K39" s="221"/>
      <c r="L39" s="221"/>
      <c r="M39" s="221"/>
      <c r="N39" s="221"/>
      <c r="O39" s="221"/>
      <c r="P39" s="221"/>
      <c r="Q39" s="214"/>
    </row>
    <row r="40" spans="1:17" ht="38.25">
      <c r="A40" s="240" t="s">
        <v>311</v>
      </c>
      <c r="B40" s="244" t="s">
        <v>40</v>
      </c>
      <c r="C40" s="242"/>
      <c r="D40" s="325">
        <v>10381720059</v>
      </c>
      <c r="E40" s="325">
        <v>15745235039</v>
      </c>
      <c r="F40" s="325">
        <v>-2420956736</v>
      </c>
      <c r="G40" s="325">
        <v>10076727329</v>
      </c>
      <c r="H40" s="241"/>
      <c r="I40" s="221"/>
      <c r="J40" s="221"/>
      <c r="K40" s="221"/>
      <c r="L40" s="221"/>
      <c r="M40" s="221"/>
      <c r="N40" s="221"/>
      <c r="O40" s="221"/>
      <c r="P40" s="221"/>
      <c r="Q40" s="214"/>
    </row>
    <row r="41" spans="1:17" ht="25.5">
      <c r="A41" s="240" t="s">
        <v>312</v>
      </c>
      <c r="B41" s="244" t="s">
        <v>41</v>
      </c>
      <c r="C41" s="242"/>
      <c r="D41" s="325"/>
      <c r="E41" s="325"/>
      <c r="F41" s="325"/>
      <c r="G41" s="325"/>
      <c r="I41" s="221"/>
      <c r="J41" s="221"/>
      <c r="K41" s="221"/>
      <c r="L41" s="221"/>
      <c r="M41" s="221"/>
      <c r="N41" s="221"/>
      <c r="O41" s="221"/>
      <c r="P41" s="221"/>
      <c r="Q41" s="214"/>
    </row>
    <row r="42" spans="1:17" ht="25.5">
      <c r="A42" s="211" t="s">
        <v>313</v>
      </c>
      <c r="B42" s="212" t="s">
        <v>42</v>
      </c>
      <c r="C42" s="213"/>
      <c r="D42" s="326"/>
      <c r="E42" s="326"/>
      <c r="F42" s="326"/>
      <c r="G42" s="326"/>
      <c r="I42" s="221"/>
      <c r="J42" s="221"/>
      <c r="K42" s="221"/>
      <c r="L42" s="221"/>
      <c r="M42" s="221"/>
      <c r="N42" s="221"/>
      <c r="O42" s="221"/>
      <c r="P42" s="221"/>
      <c r="Q42" s="214"/>
    </row>
    <row r="43" spans="1:17" ht="25.5">
      <c r="A43" s="211" t="s">
        <v>314</v>
      </c>
      <c r="B43" s="212" t="s">
        <v>43</v>
      </c>
      <c r="C43" s="213"/>
      <c r="D43" s="326"/>
      <c r="E43" s="326"/>
      <c r="F43" s="326"/>
      <c r="G43" s="326"/>
      <c r="I43" s="221"/>
      <c r="J43" s="221"/>
      <c r="K43" s="221"/>
      <c r="L43" s="221"/>
      <c r="M43" s="221"/>
      <c r="N43" s="221"/>
      <c r="O43" s="221"/>
      <c r="P43" s="221"/>
      <c r="Q43" s="214"/>
    </row>
    <row r="44" spans="1:17" ht="25.5">
      <c r="A44" s="240" t="s">
        <v>315</v>
      </c>
      <c r="B44" s="244" t="s">
        <v>21</v>
      </c>
      <c r="C44" s="242"/>
      <c r="D44" s="325">
        <v>10381720059</v>
      </c>
      <c r="E44" s="325">
        <v>15745235039</v>
      </c>
      <c r="F44" s="325">
        <v>-2420956736</v>
      </c>
      <c r="G44" s="325">
        <v>10076727329</v>
      </c>
      <c r="H44" s="241"/>
      <c r="I44" s="221"/>
      <c r="J44" s="221"/>
      <c r="K44" s="221"/>
      <c r="L44" s="221"/>
      <c r="M44" s="221"/>
      <c r="N44" s="221"/>
      <c r="O44" s="221"/>
      <c r="P44" s="221"/>
      <c r="Q44" s="214"/>
    </row>
    <row r="45" spans="1:17" ht="25.5">
      <c r="A45" s="211" t="s">
        <v>316</v>
      </c>
      <c r="B45" s="212" t="s">
        <v>20</v>
      </c>
      <c r="C45" s="213"/>
      <c r="D45" s="328">
        <v>-150827904</v>
      </c>
      <c r="E45" s="326">
        <v>1615039747</v>
      </c>
      <c r="F45" s="326">
        <v>4692459704</v>
      </c>
      <c r="G45" s="326">
        <v>9139055093</v>
      </c>
      <c r="H45" s="241"/>
      <c r="I45" s="221"/>
      <c r="J45" s="221"/>
      <c r="K45" s="221"/>
      <c r="L45" s="221"/>
      <c r="M45" s="221"/>
      <c r="N45" s="221"/>
      <c r="O45" s="221"/>
      <c r="P45" s="221"/>
      <c r="Q45" s="214"/>
    </row>
    <row r="46" spans="1:17" ht="25.5">
      <c r="A46" s="211" t="s">
        <v>317</v>
      </c>
      <c r="B46" s="212" t="s">
        <v>19</v>
      </c>
      <c r="C46" s="213"/>
      <c r="D46" s="326">
        <v>10532547963</v>
      </c>
      <c r="E46" s="326">
        <v>14130195292</v>
      </c>
      <c r="F46" s="326">
        <v>-7113416440</v>
      </c>
      <c r="G46" s="326">
        <v>937672236</v>
      </c>
      <c r="H46" s="241"/>
      <c r="I46" s="221"/>
      <c r="J46" s="221"/>
      <c r="K46" s="221"/>
      <c r="L46" s="221"/>
      <c r="M46" s="221"/>
      <c r="N46" s="221"/>
      <c r="O46" s="221"/>
      <c r="P46" s="221"/>
      <c r="Q46" s="214"/>
    </row>
    <row r="47" spans="1:17" ht="25.5">
      <c r="A47" s="240" t="s">
        <v>318</v>
      </c>
      <c r="B47" s="244" t="s">
        <v>44</v>
      </c>
      <c r="C47" s="242"/>
      <c r="D47" s="325"/>
      <c r="E47" s="325"/>
      <c r="F47" s="325"/>
      <c r="G47" s="325"/>
      <c r="H47" s="334"/>
      <c r="I47" s="221"/>
      <c r="J47" s="221"/>
      <c r="K47" s="221"/>
      <c r="L47" s="221"/>
      <c r="M47" s="221"/>
      <c r="N47" s="221"/>
      <c r="O47" s="221"/>
      <c r="P47" s="221"/>
      <c r="Q47" s="214"/>
    </row>
    <row r="48" spans="1:17" ht="25.5">
      <c r="A48" s="240" t="s">
        <v>319</v>
      </c>
      <c r="B48" s="244" t="s">
        <v>45</v>
      </c>
      <c r="C48" s="242"/>
      <c r="D48" s="325">
        <v>10381720059</v>
      </c>
      <c r="E48" s="325">
        <v>15745235039</v>
      </c>
      <c r="F48" s="325">
        <v>-2420956736</v>
      </c>
      <c r="G48" s="325">
        <v>10076727329</v>
      </c>
      <c r="H48" s="241"/>
      <c r="I48" s="221"/>
      <c r="J48" s="221"/>
      <c r="K48" s="221"/>
      <c r="L48" s="221"/>
      <c r="M48" s="221"/>
      <c r="N48" s="221"/>
      <c r="O48" s="221"/>
      <c r="P48" s="221"/>
      <c r="Q48" s="214"/>
    </row>
    <row r="49" spans="1:16">
      <c r="A49" s="232"/>
      <c r="B49" s="232"/>
      <c r="C49" s="232"/>
      <c r="D49" s="232"/>
      <c r="E49" s="232"/>
      <c r="F49" s="232"/>
      <c r="G49" s="232"/>
      <c r="L49" s="221"/>
      <c r="M49" s="221"/>
      <c r="N49" s="221">
        <f>F49-J49</f>
        <v>0</v>
      </c>
      <c r="O49" s="221">
        <f>G49-K49</f>
        <v>0</v>
      </c>
    </row>
    <row r="51" spans="1:16" s="228" customFormat="1">
      <c r="A51" s="245" t="s">
        <v>626</v>
      </c>
      <c r="B51" s="215"/>
      <c r="C51" s="234"/>
      <c r="D51" s="234"/>
      <c r="E51" s="246" t="s">
        <v>627</v>
      </c>
      <c r="F51" s="247"/>
      <c r="G51" s="247"/>
      <c r="H51" s="215"/>
      <c r="I51" s="215"/>
      <c r="J51" s="215"/>
      <c r="K51" s="215"/>
      <c r="L51" s="215"/>
      <c r="M51" s="215"/>
      <c r="N51" s="215"/>
      <c r="O51" s="215"/>
      <c r="P51" s="215"/>
    </row>
    <row r="52" spans="1:16" s="228" customFormat="1">
      <c r="A52" s="215" t="s">
        <v>176</v>
      </c>
      <c r="B52" s="215"/>
      <c r="C52" s="234"/>
      <c r="D52" s="234"/>
      <c r="E52" s="234" t="s">
        <v>177</v>
      </c>
      <c r="F52" s="247"/>
      <c r="G52" s="247"/>
      <c r="H52" s="215"/>
      <c r="I52" s="215"/>
      <c r="J52" s="215"/>
      <c r="K52" s="215"/>
      <c r="L52" s="215"/>
      <c r="M52" s="215"/>
      <c r="N52" s="215"/>
      <c r="O52" s="215"/>
      <c r="P52" s="215"/>
    </row>
    <row r="53" spans="1:16" s="228" customFormat="1">
      <c r="A53" s="215"/>
      <c r="B53" s="215"/>
      <c r="C53" s="234"/>
      <c r="D53" s="234"/>
      <c r="E53" s="234"/>
      <c r="F53" s="247"/>
      <c r="G53" s="247"/>
      <c r="H53" s="215"/>
      <c r="I53" s="215"/>
      <c r="J53" s="215"/>
      <c r="K53" s="215"/>
      <c r="L53" s="215"/>
      <c r="M53" s="215"/>
      <c r="N53" s="215"/>
      <c r="O53" s="215"/>
      <c r="P53" s="215"/>
    </row>
    <row r="54" spans="1:16" s="228" customFormat="1">
      <c r="A54" s="215"/>
      <c r="B54" s="215"/>
      <c r="C54" s="234"/>
      <c r="D54" s="234"/>
      <c r="E54" s="234"/>
      <c r="F54" s="247"/>
      <c r="G54" s="247"/>
      <c r="H54" s="215"/>
      <c r="I54" s="215"/>
      <c r="J54" s="215"/>
      <c r="K54" s="215"/>
      <c r="L54" s="215"/>
      <c r="M54" s="215"/>
      <c r="N54" s="215"/>
      <c r="O54" s="215"/>
      <c r="P54" s="215"/>
    </row>
    <row r="55" spans="1:16" s="228" customFormat="1">
      <c r="A55" s="215"/>
      <c r="B55" s="215"/>
      <c r="C55" s="234"/>
      <c r="D55" s="234"/>
      <c r="E55" s="234"/>
      <c r="F55" s="247"/>
      <c r="G55" s="247"/>
      <c r="H55" s="215"/>
      <c r="I55" s="215"/>
      <c r="J55" s="215"/>
      <c r="K55" s="215"/>
      <c r="L55" s="215"/>
      <c r="M55" s="215"/>
      <c r="N55" s="215"/>
      <c r="O55" s="215"/>
      <c r="P55" s="215"/>
    </row>
    <row r="56" spans="1:16" s="228" customFormat="1">
      <c r="A56" s="215"/>
      <c r="B56" s="215"/>
      <c r="C56" s="234"/>
      <c r="D56" s="234"/>
      <c r="E56" s="234"/>
      <c r="F56" s="247"/>
      <c r="G56" s="247"/>
      <c r="H56" s="215"/>
      <c r="I56" s="215"/>
      <c r="J56" s="215"/>
      <c r="K56" s="215"/>
      <c r="L56" s="215"/>
      <c r="M56" s="215"/>
      <c r="N56" s="215"/>
      <c r="O56" s="215"/>
      <c r="P56" s="215"/>
    </row>
    <row r="57" spans="1:16" s="228" customFormat="1">
      <c r="A57" s="215"/>
      <c r="B57" s="215"/>
      <c r="C57" s="234"/>
      <c r="D57" s="234"/>
      <c r="E57" s="234"/>
      <c r="F57" s="247"/>
      <c r="G57" s="247"/>
      <c r="H57" s="215"/>
      <c r="I57" s="215"/>
      <c r="J57" s="215"/>
      <c r="K57" s="215"/>
      <c r="L57" s="215"/>
      <c r="M57" s="215"/>
      <c r="N57" s="215"/>
      <c r="O57" s="215"/>
      <c r="P57" s="215"/>
    </row>
    <row r="58" spans="1:16" s="228" customFormat="1">
      <c r="A58" s="215"/>
      <c r="B58" s="215"/>
      <c r="C58" s="234"/>
      <c r="D58" s="234"/>
      <c r="E58" s="234"/>
      <c r="F58" s="247"/>
      <c r="G58" s="247"/>
      <c r="H58" s="215"/>
      <c r="I58" s="215"/>
      <c r="J58" s="215"/>
      <c r="K58" s="215"/>
      <c r="L58" s="215"/>
      <c r="M58" s="215"/>
      <c r="N58" s="215"/>
      <c r="O58" s="215"/>
      <c r="P58" s="215"/>
    </row>
    <row r="59" spans="1:16" s="228" customFormat="1">
      <c r="A59" s="248"/>
      <c r="B59" s="248"/>
      <c r="C59" s="234"/>
      <c r="D59" s="234"/>
      <c r="E59" s="235"/>
      <c r="F59" s="249"/>
      <c r="G59" s="247"/>
      <c r="H59" s="215"/>
      <c r="I59" s="215"/>
      <c r="J59" s="215"/>
      <c r="K59" s="215"/>
      <c r="L59" s="215"/>
      <c r="M59" s="215"/>
      <c r="N59" s="215"/>
      <c r="O59" s="215"/>
      <c r="P59" s="215"/>
    </row>
    <row r="60" spans="1:16" s="228" customFormat="1">
      <c r="A60" s="245" t="s">
        <v>236</v>
      </c>
      <c r="B60" s="215"/>
      <c r="C60" s="234"/>
      <c r="D60" s="234"/>
      <c r="E60" s="233" t="s">
        <v>445</v>
      </c>
      <c r="F60" s="247"/>
      <c r="G60" s="247"/>
      <c r="H60" s="215"/>
      <c r="I60" s="215"/>
      <c r="J60" s="215"/>
      <c r="K60" s="215"/>
      <c r="L60" s="215"/>
      <c r="M60" s="215"/>
      <c r="N60" s="215"/>
      <c r="O60" s="215"/>
      <c r="P60" s="215"/>
    </row>
    <row r="61" spans="1:16" s="228" customFormat="1">
      <c r="A61" s="245" t="s">
        <v>592</v>
      </c>
      <c r="B61" s="215"/>
      <c r="C61" s="234"/>
      <c r="D61" s="234"/>
      <c r="E61" s="233"/>
      <c r="F61" s="247"/>
      <c r="G61" s="247"/>
      <c r="H61" s="215"/>
      <c r="I61" s="215"/>
      <c r="J61" s="215"/>
      <c r="K61" s="215"/>
      <c r="L61" s="215"/>
      <c r="M61" s="215"/>
      <c r="N61" s="215"/>
      <c r="O61" s="215"/>
      <c r="P61" s="215"/>
    </row>
    <row r="62" spans="1:16" s="228" customFormat="1">
      <c r="A62" s="215" t="s">
        <v>237</v>
      </c>
      <c r="B62" s="215"/>
      <c r="C62" s="234"/>
      <c r="D62" s="234"/>
      <c r="E62" s="234"/>
      <c r="F62" s="247"/>
      <c r="G62" s="247"/>
      <c r="H62" s="215"/>
      <c r="I62" s="215"/>
      <c r="J62" s="215"/>
      <c r="K62" s="215"/>
      <c r="L62" s="215"/>
      <c r="M62" s="215"/>
      <c r="N62" s="215"/>
      <c r="O62" s="215"/>
      <c r="P62" s="215"/>
    </row>
    <row r="63" spans="1:16">
      <c r="A63" s="237"/>
      <c r="B63" s="237"/>
      <c r="D63" s="215"/>
      <c r="E63" s="236"/>
      <c r="F63" s="215"/>
      <c r="G63" s="215"/>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55" zoomScaleNormal="100" zoomScaleSheetLayoutView="100" workbookViewId="0">
      <selection activeCell="E67" sqref="E67"/>
    </sheetView>
  </sheetViews>
  <sheetFormatPr defaultColWidth="9.140625" defaultRowHeight="12.75"/>
  <cols>
    <col min="1" max="1" width="56" style="218" customWidth="1"/>
    <col min="2" max="2" width="10.28515625" style="218" customWidth="1"/>
    <col min="3" max="3" width="13.42578125" style="218" customWidth="1"/>
    <col min="4" max="4" width="29.85546875" style="218" customWidth="1"/>
    <col min="5" max="5" width="31.28515625" style="218" customWidth="1"/>
    <col min="6" max="6" width="24.5703125" style="218" customWidth="1"/>
    <col min="7" max="7" width="32.5703125" style="218" customWidth="1"/>
    <col min="8" max="8" width="6" style="218" customWidth="1"/>
    <col min="9" max="10" width="23.85546875" style="218" bestFit="1" customWidth="1"/>
    <col min="11" max="11" width="13.5703125" style="218" bestFit="1" customWidth="1"/>
    <col min="12" max="16384" width="9.140625" style="218"/>
  </cols>
  <sheetData>
    <row r="1" spans="1:9" ht="27" customHeight="1">
      <c r="A1" s="365" t="s">
        <v>234</v>
      </c>
      <c r="B1" s="365"/>
      <c r="C1" s="365"/>
      <c r="D1" s="365"/>
      <c r="E1" s="365"/>
    </row>
    <row r="2" spans="1:9" ht="35.25" customHeight="1">
      <c r="A2" s="366" t="s">
        <v>171</v>
      </c>
      <c r="B2" s="366"/>
      <c r="C2" s="366"/>
      <c r="D2" s="366"/>
      <c r="E2" s="366"/>
    </row>
    <row r="3" spans="1:9">
      <c r="A3" s="368" t="s">
        <v>178</v>
      </c>
      <c r="B3" s="368"/>
      <c r="C3" s="368"/>
      <c r="D3" s="368"/>
      <c r="E3" s="368"/>
    </row>
    <row r="4" spans="1:9" ht="19.5" customHeight="1">
      <c r="A4" s="368"/>
      <c r="B4" s="368"/>
      <c r="C4" s="368"/>
      <c r="D4" s="368"/>
      <c r="E4" s="368"/>
    </row>
    <row r="5" spans="1:9">
      <c r="A5" s="369" t="s">
        <v>652</v>
      </c>
      <c r="B5" s="369"/>
      <c r="C5" s="369"/>
      <c r="D5" s="369"/>
      <c r="E5" s="369"/>
    </row>
    <row r="6" spans="1:9">
      <c r="A6" s="347"/>
      <c r="B6" s="347"/>
      <c r="C6" s="347"/>
      <c r="D6" s="347"/>
      <c r="E6" s="347"/>
    </row>
    <row r="7" spans="1:9" ht="30" customHeight="1">
      <c r="A7" s="346" t="s">
        <v>242</v>
      </c>
      <c r="B7" s="367" t="s">
        <v>444</v>
      </c>
      <c r="C7" s="367"/>
      <c r="D7" s="367"/>
      <c r="E7" s="367"/>
    </row>
    <row r="8" spans="1:9" ht="30" customHeight="1">
      <c r="A8" s="345" t="s">
        <v>241</v>
      </c>
      <c r="B8" s="364" t="s">
        <v>243</v>
      </c>
      <c r="C8" s="364"/>
      <c r="D8" s="364"/>
      <c r="E8" s="364"/>
    </row>
    <row r="9" spans="1:9" ht="30" customHeight="1">
      <c r="A9" s="346" t="s">
        <v>244</v>
      </c>
      <c r="B9" s="367" t="s">
        <v>605</v>
      </c>
      <c r="C9" s="367"/>
      <c r="D9" s="367"/>
      <c r="E9" s="367"/>
    </row>
    <row r="10" spans="1:9" ht="30" customHeight="1">
      <c r="A10" s="345" t="s">
        <v>245</v>
      </c>
      <c r="B10" s="364" t="s">
        <v>654</v>
      </c>
      <c r="C10" s="364"/>
      <c r="D10" s="364"/>
      <c r="E10" s="364"/>
    </row>
    <row r="12" spans="1:9" ht="41.25" customHeight="1">
      <c r="A12" s="426" t="s">
        <v>173</v>
      </c>
      <c r="B12" s="426" t="s">
        <v>174</v>
      </c>
      <c r="C12" s="427" t="s">
        <v>175</v>
      </c>
      <c r="D12" s="427" t="s">
        <v>655</v>
      </c>
      <c r="E12" s="427" t="s">
        <v>644</v>
      </c>
    </row>
    <row r="13" spans="1:9" ht="25.5">
      <c r="A13" s="428" t="s">
        <v>321</v>
      </c>
      <c r="B13" s="429" t="s">
        <v>46</v>
      </c>
      <c r="C13" s="430"/>
      <c r="D13" s="431"/>
      <c r="E13" s="432"/>
    </row>
    <row r="14" spans="1:9" ht="25.5">
      <c r="A14" s="428" t="s">
        <v>322</v>
      </c>
      <c r="B14" s="429" t="s">
        <v>0</v>
      </c>
      <c r="C14" s="433"/>
      <c r="D14" s="432">
        <v>10462085579</v>
      </c>
      <c r="E14" s="432">
        <v>16728862009</v>
      </c>
      <c r="F14" s="434"/>
      <c r="G14" s="434"/>
      <c r="H14" s="434"/>
      <c r="I14" s="434"/>
    </row>
    <row r="15" spans="1:9" ht="25.5">
      <c r="A15" s="435" t="s">
        <v>323</v>
      </c>
      <c r="B15" s="436" t="s">
        <v>47</v>
      </c>
      <c r="C15" s="437"/>
      <c r="D15" s="431">
        <v>10462085579</v>
      </c>
      <c r="E15" s="431">
        <v>16728862009</v>
      </c>
      <c r="F15" s="434"/>
      <c r="G15" s="434"/>
      <c r="H15" s="434"/>
      <c r="I15" s="434"/>
    </row>
    <row r="16" spans="1:9" ht="25.5">
      <c r="A16" s="435" t="s">
        <v>324</v>
      </c>
      <c r="B16" s="436" t="s">
        <v>48</v>
      </c>
      <c r="C16" s="437"/>
      <c r="D16" s="431"/>
      <c r="E16" s="431"/>
      <c r="F16" s="434"/>
      <c r="G16" s="434"/>
      <c r="H16" s="434"/>
      <c r="I16" s="434"/>
    </row>
    <row r="17" spans="1:9" ht="25.5">
      <c r="A17" s="428" t="s">
        <v>325</v>
      </c>
      <c r="B17" s="429" t="s">
        <v>1</v>
      </c>
      <c r="C17" s="438"/>
      <c r="D17" s="439">
        <v>253702985300</v>
      </c>
      <c r="E17" s="439">
        <v>243940067350</v>
      </c>
      <c r="F17" s="434"/>
      <c r="G17" s="434"/>
      <c r="H17" s="434"/>
      <c r="I17" s="434"/>
    </row>
    <row r="18" spans="1:9" ht="25.5">
      <c r="A18" s="435" t="s">
        <v>326</v>
      </c>
      <c r="B18" s="436" t="s">
        <v>2</v>
      </c>
      <c r="C18" s="437"/>
      <c r="D18" s="431">
        <v>253702985300</v>
      </c>
      <c r="E18" s="431">
        <v>243940067350</v>
      </c>
      <c r="F18" s="434"/>
      <c r="G18" s="434"/>
      <c r="H18" s="434"/>
      <c r="I18" s="434"/>
    </row>
    <row r="19" spans="1:9" ht="25.5">
      <c r="A19" s="435" t="s">
        <v>266</v>
      </c>
      <c r="B19" s="436">
        <v>121.1</v>
      </c>
      <c r="C19" s="437"/>
      <c r="D19" s="431">
        <v>253242842300</v>
      </c>
      <c r="E19" s="431">
        <v>243940067350</v>
      </c>
      <c r="F19" s="434"/>
      <c r="G19" s="434"/>
      <c r="H19" s="434"/>
      <c r="I19" s="434"/>
    </row>
    <row r="20" spans="1:9" ht="25.5">
      <c r="A20" s="435" t="s">
        <v>267</v>
      </c>
      <c r="B20" s="436">
        <v>121.2</v>
      </c>
      <c r="C20" s="437"/>
      <c r="D20" s="431"/>
      <c r="E20" s="431"/>
      <c r="F20" s="434"/>
      <c r="G20" s="434"/>
      <c r="H20" s="434"/>
      <c r="I20" s="434"/>
    </row>
    <row r="21" spans="1:9" ht="25.5">
      <c r="A21" s="435" t="s">
        <v>268</v>
      </c>
      <c r="B21" s="436">
        <v>121.3</v>
      </c>
      <c r="C21" s="437"/>
      <c r="D21" s="431">
        <v>460143000</v>
      </c>
      <c r="E21" s="431"/>
      <c r="F21" s="440"/>
      <c r="G21" s="434"/>
      <c r="H21" s="434"/>
      <c r="I21" s="434"/>
    </row>
    <row r="22" spans="1:9" ht="25.5">
      <c r="A22" s="435" t="s">
        <v>269</v>
      </c>
      <c r="B22" s="436">
        <v>121.4</v>
      </c>
      <c r="C22" s="437"/>
      <c r="D22" s="431"/>
      <c r="E22" s="431"/>
      <c r="F22" s="434"/>
      <c r="G22" s="434"/>
      <c r="H22" s="434"/>
      <c r="I22" s="434"/>
    </row>
    <row r="23" spans="1:9" ht="25.5">
      <c r="A23" s="435" t="s">
        <v>327</v>
      </c>
      <c r="B23" s="436" t="s">
        <v>49</v>
      </c>
      <c r="C23" s="441"/>
      <c r="D23" s="431"/>
      <c r="E23" s="431"/>
      <c r="F23" s="434"/>
      <c r="G23" s="434"/>
      <c r="H23" s="434"/>
      <c r="I23" s="434"/>
    </row>
    <row r="24" spans="1:9" ht="25.5">
      <c r="A24" s="428" t="s">
        <v>328</v>
      </c>
      <c r="B24" s="442" t="s">
        <v>3</v>
      </c>
      <c r="C24" s="433"/>
      <c r="D24" s="439">
        <v>732900000</v>
      </c>
      <c r="E24" s="439"/>
      <c r="F24" s="434"/>
      <c r="G24" s="434"/>
      <c r="H24" s="434"/>
      <c r="I24" s="434"/>
    </row>
    <row r="25" spans="1:9" ht="25.5">
      <c r="A25" s="435" t="s">
        <v>329</v>
      </c>
      <c r="B25" s="436" t="s">
        <v>4</v>
      </c>
      <c r="C25" s="441"/>
      <c r="D25" s="431">
        <v>376200000</v>
      </c>
      <c r="E25" s="431"/>
      <c r="F25" s="434"/>
      <c r="G25" s="434"/>
      <c r="H25" s="434"/>
      <c r="I25" s="434"/>
    </row>
    <row r="26" spans="1:9" ht="25.5">
      <c r="A26" s="435" t="s">
        <v>330</v>
      </c>
      <c r="B26" s="443" t="s">
        <v>246</v>
      </c>
      <c r="C26" s="441"/>
      <c r="D26" s="431"/>
      <c r="E26" s="431"/>
      <c r="F26" s="434"/>
      <c r="G26" s="434"/>
      <c r="H26" s="434"/>
      <c r="I26" s="434"/>
    </row>
    <row r="27" spans="1:9" ht="25.5">
      <c r="A27" s="435" t="s">
        <v>331</v>
      </c>
      <c r="B27" s="436" t="s">
        <v>50</v>
      </c>
      <c r="C27" s="437"/>
      <c r="D27" s="431">
        <v>356700000</v>
      </c>
      <c r="E27" s="431"/>
      <c r="F27" s="434"/>
      <c r="G27" s="434"/>
      <c r="H27" s="434"/>
      <c r="I27" s="434"/>
    </row>
    <row r="28" spans="1:9" ht="25.5">
      <c r="A28" s="435" t="s">
        <v>332</v>
      </c>
      <c r="B28" s="436" t="s">
        <v>51</v>
      </c>
      <c r="C28" s="437"/>
      <c r="D28" s="431"/>
      <c r="E28" s="431"/>
      <c r="F28" s="434"/>
      <c r="G28" s="434"/>
      <c r="H28" s="434"/>
      <c r="I28" s="434"/>
    </row>
    <row r="29" spans="1:9" ht="42" customHeight="1">
      <c r="A29" s="435" t="s">
        <v>333</v>
      </c>
      <c r="B29" s="436" t="s">
        <v>247</v>
      </c>
      <c r="C29" s="437"/>
      <c r="D29" s="431"/>
      <c r="E29" s="431"/>
      <c r="F29" s="434"/>
      <c r="G29" s="434"/>
      <c r="H29" s="434"/>
      <c r="I29" s="434"/>
    </row>
    <row r="30" spans="1:9" ht="25.5">
      <c r="A30" s="435" t="s">
        <v>334</v>
      </c>
      <c r="B30" s="436" t="s">
        <v>52</v>
      </c>
      <c r="C30" s="437"/>
      <c r="D30" s="431">
        <v>356700000</v>
      </c>
      <c r="E30" s="431"/>
      <c r="F30" s="434"/>
      <c r="G30" s="434"/>
      <c r="H30" s="434"/>
      <c r="I30" s="434"/>
    </row>
    <row r="31" spans="1:9" ht="25.5">
      <c r="A31" s="435" t="s">
        <v>335</v>
      </c>
      <c r="B31" s="436" t="s">
        <v>53</v>
      </c>
      <c r="C31" s="437"/>
      <c r="D31" s="431"/>
      <c r="E31" s="431"/>
      <c r="F31" s="434"/>
      <c r="G31" s="434"/>
      <c r="H31" s="434"/>
      <c r="I31" s="434"/>
    </row>
    <row r="32" spans="1:9" ht="25.5">
      <c r="A32" s="435" t="s">
        <v>336</v>
      </c>
      <c r="B32" s="436" t="s">
        <v>54</v>
      </c>
      <c r="C32" s="437"/>
      <c r="D32" s="431"/>
      <c r="E32" s="431"/>
      <c r="F32" s="434"/>
      <c r="G32" s="434"/>
      <c r="H32" s="434"/>
      <c r="I32" s="434"/>
    </row>
    <row r="33" spans="1:9" ht="25.5">
      <c r="A33" s="428" t="s">
        <v>337</v>
      </c>
      <c r="B33" s="429" t="s">
        <v>55</v>
      </c>
      <c r="C33" s="438"/>
      <c r="D33" s="444">
        <v>264897970879</v>
      </c>
      <c r="E33" s="444">
        <v>260668929359</v>
      </c>
      <c r="F33" s="434"/>
      <c r="G33" s="434"/>
      <c r="H33" s="434"/>
      <c r="I33" s="434"/>
    </row>
    <row r="34" spans="1:9" ht="25.5">
      <c r="A34" s="428" t="s">
        <v>338</v>
      </c>
      <c r="B34" s="429" t="s">
        <v>56</v>
      </c>
      <c r="C34" s="438"/>
      <c r="D34" s="431"/>
      <c r="E34" s="439"/>
      <c r="F34" s="434"/>
      <c r="G34" s="434"/>
      <c r="H34" s="434"/>
      <c r="I34" s="434"/>
    </row>
    <row r="35" spans="1:9" ht="25.5">
      <c r="A35" s="435" t="s">
        <v>339</v>
      </c>
      <c r="B35" s="436" t="s">
        <v>6</v>
      </c>
      <c r="C35" s="437"/>
      <c r="D35" s="431"/>
      <c r="E35" s="431"/>
      <c r="F35" s="434"/>
      <c r="G35" s="434"/>
      <c r="H35" s="434"/>
      <c r="I35" s="434"/>
    </row>
    <row r="36" spans="1:9" ht="25.5">
      <c r="A36" s="435" t="s">
        <v>340</v>
      </c>
      <c r="B36" s="436" t="s">
        <v>7</v>
      </c>
      <c r="C36" s="437"/>
      <c r="D36" s="431"/>
      <c r="E36" s="431">
        <v>9354260000</v>
      </c>
      <c r="F36" s="434"/>
      <c r="G36" s="434"/>
      <c r="H36" s="434"/>
      <c r="I36" s="434"/>
    </row>
    <row r="37" spans="1:9" ht="51">
      <c r="A37" s="435" t="s">
        <v>341</v>
      </c>
      <c r="B37" s="436" t="s">
        <v>57</v>
      </c>
      <c r="C37" s="437"/>
      <c r="D37" s="431">
        <v>76098247</v>
      </c>
      <c r="E37" s="431">
        <v>49199105</v>
      </c>
      <c r="F37" s="434"/>
      <c r="G37" s="434"/>
      <c r="H37" s="434"/>
      <c r="I37" s="434"/>
    </row>
    <row r="38" spans="1:9" ht="25.5">
      <c r="A38" s="435" t="s">
        <v>342</v>
      </c>
      <c r="B38" s="436" t="s">
        <v>8</v>
      </c>
      <c r="C38" s="437"/>
      <c r="D38" s="431">
        <v>8072821</v>
      </c>
      <c r="E38" s="445">
        <v>5809035</v>
      </c>
      <c r="F38" s="434"/>
      <c r="G38" s="434"/>
      <c r="H38" s="434"/>
      <c r="I38" s="434"/>
    </row>
    <row r="39" spans="1:9" ht="25.5">
      <c r="A39" s="435" t="s">
        <v>343</v>
      </c>
      <c r="B39" s="436" t="s">
        <v>9</v>
      </c>
      <c r="C39" s="437"/>
      <c r="D39" s="431"/>
      <c r="E39" s="431"/>
      <c r="F39" s="434"/>
      <c r="G39" s="434"/>
      <c r="H39" s="434"/>
      <c r="I39" s="434"/>
    </row>
    <row r="40" spans="1:9" ht="25.5">
      <c r="A40" s="435" t="s">
        <v>344</v>
      </c>
      <c r="B40" s="436" t="s">
        <v>58</v>
      </c>
      <c r="C40" s="437"/>
      <c r="D40" s="431">
        <v>117269020</v>
      </c>
      <c r="E40" s="431">
        <v>105057262</v>
      </c>
      <c r="F40" s="434"/>
      <c r="G40" s="434"/>
      <c r="H40" s="434"/>
      <c r="I40" s="434"/>
    </row>
    <row r="41" spans="1:9" ht="25.5">
      <c r="A41" s="435" t="s">
        <v>345</v>
      </c>
      <c r="B41" s="436" t="s">
        <v>59</v>
      </c>
      <c r="C41" s="437"/>
      <c r="D41" s="431">
        <v>2889602057</v>
      </c>
      <c r="E41" s="431">
        <v>185107321</v>
      </c>
      <c r="F41" s="434"/>
      <c r="G41" s="434"/>
      <c r="H41" s="434"/>
      <c r="I41" s="434"/>
    </row>
    <row r="42" spans="1:9" ht="25.5">
      <c r="A42" s="435" t="s">
        <v>346</v>
      </c>
      <c r="B42" s="436" t="s">
        <v>10</v>
      </c>
      <c r="C42" s="437"/>
      <c r="D42" s="431">
        <v>2292279589</v>
      </c>
      <c r="E42" s="431">
        <v>318014250</v>
      </c>
      <c r="F42" s="434"/>
      <c r="G42" s="434"/>
      <c r="H42" s="434"/>
      <c r="I42" s="434"/>
    </row>
    <row r="43" spans="1:9" ht="25.5">
      <c r="A43" s="435" t="s">
        <v>347</v>
      </c>
      <c r="B43" s="436" t="s">
        <v>60</v>
      </c>
      <c r="C43" s="437"/>
      <c r="D43" s="431">
        <v>302665300</v>
      </c>
      <c r="E43" s="431">
        <v>304565677</v>
      </c>
      <c r="F43" s="434"/>
      <c r="G43" s="434"/>
      <c r="H43" s="434"/>
      <c r="I43" s="434"/>
    </row>
    <row r="44" spans="1:9" ht="25.5">
      <c r="A44" s="435" t="s">
        <v>348</v>
      </c>
      <c r="B44" s="436" t="s">
        <v>61</v>
      </c>
      <c r="C44" s="437"/>
      <c r="D44" s="431"/>
      <c r="E44" s="431"/>
      <c r="F44" s="434"/>
      <c r="G44" s="434"/>
      <c r="H44" s="434"/>
      <c r="I44" s="434"/>
    </row>
    <row r="45" spans="1:9" ht="25.5">
      <c r="A45" s="428" t="s">
        <v>349</v>
      </c>
      <c r="B45" s="429" t="s">
        <v>5</v>
      </c>
      <c r="C45" s="438"/>
      <c r="D45" s="439">
        <v>5685987034</v>
      </c>
      <c r="E45" s="439">
        <v>10322012650</v>
      </c>
      <c r="F45" s="434"/>
      <c r="G45" s="434"/>
      <c r="H45" s="434"/>
      <c r="I45" s="434"/>
    </row>
    <row r="46" spans="1:9" ht="38.25">
      <c r="A46" s="428" t="s">
        <v>350</v>
      </c>
      <c r="B46" s="429" t="s">
        <v>11</v>
      </c>
      <c r="C46" s="438"/>
      <c r="D46" s="439">
        <v>259211983845</v>
      </c>
      <c r="E46" s="439">
        <v>250346916709</v>
      </c>
      <c r="F46" s="434"/>
      <c r="G46" s="434"/>
      <c r="H46" s="434"/>
      <c r="I46" s="434"/>
    </row>
    <row r="47" spans="1:9" ht="25.5">
      <c r="A47" s="435" t="s">
        <v>351</v>
      </c>
      <c r="B47" s="436" t="s">
        <v>12</v>
      </c>
      <c r="C47" s="437"/>
      <c r="D47" s="431">
        <v>202077231200</v>
      </c>
      <c r="E47" s="431">
        <v>203262859000</v>
      </c>
      <c r="F47" s="434"/>
      <c r="G47" s="434"/>
      <c r="H47" s="434"/>
      <c r="I47" s="434"/>
    </row>
    <row r="48" spans="1:9" ht="25.5">
      <c r="A48" s="435" t="s">
        <v>352</v>
      </c>
      <c r="B48" s="436" t="s">
        <v>13</v>
      </c>
      <c r="C48" s="437"/>
      <c r="D48" s="431">
        <v>304168424000</v>
      </c>
      <c r="E48" s="431">
        <v>298826843200</v>
      </c>
      <c r="F48" s="434"/>
      <c r="G48" s="434"/>
      <c r="H48" s="434"/>
      <c r="I48" s="434"/>
    </row>
    <row r="49" spans="1:9" ht="25.5">
      <c r="A49" s="435" t="s">
        <v>353</v>
      </c>
      <c r="B49" s="436" t="s">
        <v>62</v>
      </c>
      <c r="C49" s="437"/>
      <c r="D49" s="431">
        <v>-102091192800</v>
      </c>
      <c r="E49" s="431">
        <v>-95563984200</v>
      </c>
      <c r="F49" s="434"/>
      <c r="G49" s="434"/>
      <c r="H49" s="434"/>
      <c r="I49" s="434"/>
    </row>
    <row r="50" spans="1:9" ht="25.5">
      <c r="A50" s="435" t="s">
        <v>354</v>
      </c>
      <c r="B50" s="436" t="s">
        <v>63</v>
      </c>
      <c r="C50" s="437"/>
      <c r="D50" s="446">
        <v>33360905472</v>
      </c>
      <c r="E50" s="446">
        <v>33691930595</v>
      </c>
      <c r="F50" s="434"/>
      <c r="G50" s="434"/>
      <c r="H50" s="434"/>
      <c r="I50" s="434"/>
    </row>
    <row r="51" spans="1:9" ht="25.5">
      <c r="A51" s="435" t="s">
        <v>355</v>
      </c>
      <c r="B51" s="436" t="s">
        <v>14</v>
      </c>
      <c r="C51" s="437"/>
      <c r="D51" s="431">
        <v>23773847173</v>
      </c>
      <c r="E51" s="431">
        <v>13392127114</v>
      </c>
      <c r="F51" s="434"/>
      <c r="G51" s="434"/>
      <c r="H51" s="434"/>
      <c r="I51" s="434"/>
    </row>
    <row r="52" spans="1:9" ht="38.25">
      <c r="A52" s="428" t="s">
        <v>356</v>
      </c>
      <c r="B52" s="429" t="s">
        <v>15</v>
      </c>
      <c r="C52" s="438"/>
      <c r="D52" s="447">
        <v>12827.37</v>
      </c>
      <c r="E52" s="447">
        <v>12316.41</v>
      </c>
      <c r="F52" s="434"/>
      <c r="G52" s="434"/>
      <c r="H52" s="434"/>
      <c r="I52" s="434"/>
    </row>
    <row r="53" spans="1:9" ht="25.5">
      <c r="A53" s="428" t="s">
        <v>357</v>
      </c>
      <c r="B53" s="429" t="s">
        <v>64</v>
      </c>
      <c r="C53" s="438"/>
      <c r="D53" s="431"/>
      <c r="E53" s="447"/>
      <c r="F53" s="434"/>
      <c r="G53" s="434"/>
      <c r="H53" s="434"/>
      <c r="I53" s="434"/>
    </row>
    <row r="54" spans="1:9" ht="28.5" customHeight="1">
      <c r="A54" s="435" t="s">
        <v>358</v>
      </c>
      <c r="B54" s="436" t="s">
        <v>65</v>
      </c>
      <c r="C54" s="437"/>
      <c r="D54" s="431"/>
      <c r="E54" s="448"/>
      <c r="F54" s="434"/>
      <c r="G54" s="434"/>
      <c r="H54" s="434"/>
      <c r="I54" s="434"/>
    </row>
    <row r="55" spans="1:9" ht="38.25">
      <c r="A55" s="435" t="s">
        <v>359</v>
      </c>
      <c r="B55" s="436" t="s">
        <v>66</v>
      </c>
      <c r="C55" s="437"/>
      <c r="D55" s="431"/>
      <c r="E55" s="448"/>
      <c r="F55" s="434"/>
      <c r="G55" s="434"/>
      <c r="H55" s="434"/>
      <c r="I55" s="434"/>
    </row>
    <row r="56" spans="1:9" ht="29.25" customHeight="1">
      <c r="A56" s="428" t="s">
        <v>360</v>
      </c>
      <c r="B56" s="429"/>
      <c r="C56" s="438"/>
      <c r="D56" s="431"/>
      <c r="E56" s="447"/>
      <c r="F56" s="434"/>
      <c r="G56" s="434"/>
      <c r="H56" s="434"/>
      <c r="I56" s="434"/>
    </row>
    <row r="57" spans="1:9" ht="25.5">
      <c r="A57" s="435" t="s">
        <v>361</v>
      </c>
      <c r="B57" s="436" t="s">
        <v>68</v>
      </c>
      <c r="C57" s="437"/>
      <c r="D57" s="431"/>
      <c r="E57" s="448"/>
      <c r="F57" s="434"/>
      <c r="G57" s="434"/>
      <c r="H57" s="434"/>
      <c r="I57" s="434"/>
    </row>
    <row r="58" spans="1:9" ht="25.5">
      <c r="A58" s="435" t="s">
        <v>362</v>
      </c>
      <c r="B58" s="436" t="s">
        <v>69</v>
      </c>
      <c r="C58" s="437"/>
      <c r="D58" s="431"/>
      <c r="E58" s="448"/>
      <c r="F58" s="434"/>
      <c r="G58" s="434"/>
      <c r="H58" s="434"/>
      <c r="I58" s="434"/>
    </row>
    <row r="59" spans="1:9" ht="25.5">
      <c r="A59" s="435" t="s">
        <v>363</v>
      </c>
      <c r="B59" s="436" t="s">
        <v>70</v>
      </c>
      <c r="C59" s="437"/>
      <c r="D59" s="431"/>
      <c r="E59" s="448"/>
      <c r="F59" s="434"/>
      <c r="G59" s="434"/>
      <c r="H59" s="434"/>
      <c r="I59" s="434"/>
    </row>
    <row r="60" spans="1:9" ht="25.5">
      <c r="A60" s="435" t="s">
        <v>364</v>
      </c>
      <c r="B60" s="436" t="s">
        <v>71</v>
      </c>
      <c r="C60" s="437"/>
      <c r="D60" s="449">
        <v>20207723.120000001</v>
      </c>
      <c r="E60" s="449">
        <v>20326285.899999999</v>
      </c>
      <c r="F60" s="434"/>
      <c r="G60" s="434"/>
      <c r="H60" s="434"/>
      <c r="I60" s="434"/>
    </row>
    <row r="61" spans="1:9">
      <c r="A61" s="450"/>
      <c r="B61" s="451"/>
      <c r="C61" s="426"/>
      <c r="D61" s="452"/>
      <c r="E61" s="452"/>
    </row>
    <row r="62" spans="1:9">
      <c r="A62" s="453"/>
      <c r="B62" s="454"/>
      <c r="C62" s="454"/>
      <c r="D62" s="455"/>
      <c r="E62" s="455"/>
    </row>
    <row r="63" spans="1:9">
      <c r="A63" s="255" t="s">
        <v>626</v>
      </c>
      <c r="C63" s="250"/>
      <c r="D63" s="246" t="s">
        <v>627</v>
      </c>
      <c r="E63" s="251"/>
    </row>
    <row r="64" spans="1:9">
      <c r="A64" s="252" t="s">
        <v>176</v>
      </c>
      <c r="C64" s="250"/>
      <c r="D64" s="253" t="s">
        <v>177</v>
      </c>
      <c r="E64" s="253"/>
    </row>
    <row r="65" spans="1:5">
      <c r="C65" s="250"/>
      <c r="D65" s="250"/>
      <c r="E65" s="250"/>
    </row>
    <row r="66" spans="1:5">
      <c r="C66" s="250"/>
      <c r="D66" s="250"/>
      <c r="E66" s="250"/>
    </row>
    <row r="67" spans="1:5">
      <c r="C67" s="250"/>
      <c r="D67" s="250"/>
      <c r="E67" s="250"/>
    </row>
    <row r="68" spans="1:5">
      <c r="C68" s="250"/>
      <c r="D68" s="250"/>
      <c r="E68" s="250"/>
    </row>
    <row r="69" spans="1:5">
      <c r="C69" s="250"/>
      <c r="D69" s="250"/>
      <c r="E69" s="250"/>
    </row>
    <row r="70" spans="1:5">
      <c r="C70" s="250"/>
      <c r="D70" s="250"/>
      <c r="E70" s="250"/>
    </row>
    <row r="71" spans="1:5">
      <c r="A71" s="254"/>
      <c r="B71" s="254"/>
      <c r="C71" s="250"/>
      <c r="D71" s="231"/>
      <c r="E71" s="231"/>
    </row>
    <row r="72" spans="1:5">
      <c r="A72" s="255" t="s">
        <v>236</v>
      </c>
      <c r="C72" s="250"/>
      <c r="D72" s="456" t="s">
        <v>445</v>
      </c>
      <c r="E72" s="251"/>
    </row>
    <row r="73" spans="1:5">
      <c r="A73" s="255" t="s">
        <v>592</v>
      </c>
      <c r="C73" s="250"/>
      <c r="D73" s="251"/>
      <c r="E73" s="251"/>
    </row>
    <row r="74" spans="1:5">
      <c r="A74" s="218" t="s">
        <v>237</v>
      </c>
      <c r="C74" s="250"/>
      <c r="D74" s="250"/>
      <c r="E74" s="250"/>
    </row>
    <row r="75" spans="1:5">
      <c r="A75" s="457"/>
      <c r="B75" s="457"/>
      <c r="E75" s="458"/>
    </row>
    <row r="76" spans="1:5">
      <c r="A76" s="457"/>
      <c r="B76" s="457"/>
      <c r="E76" s="458"/>
    </row>
    <row r="77" spans="1:5">
      <c r="A77" s="459"/>
      <c r="B77" s="459"/>
      <c r="C77" s="457"/>
      <c r="D77" s="459"/>
      <c r="E77" s="459"/>
    </row>
    <row r="78" spans="1:5">
      <c r="A78" s="460"/>
      <c r="B78" s="460"/>
      <c r="C78" s="255"/>
      <c r="D78" s="460"/>
      <c r="E78" s="460"/>
    </row>
    <row r="79" spans="1:5" ht="13.15" customHeight="1">
      <c r="A79" s="461"/>
      <c r="B79" s="461"/>
      <c r="C79" s="462"/>
      <c r="D79" s="463"/>
      <c r="E79" s="463"/>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tabSelected="1" view="pageBreakPreview" topLeftCell="A46" zoomScaleNormal="100" zoomScaleSheetLayoutView="100" workbookViewId="0">
      <selection activeCell="F63" sqref="F63"/>
    </sheetView>
  </sheetViews>
  <sheetFormatPr defaultColWidth="9.140625" defaultRowHeight="12.75"/>
  <cols>
    <col min="1" max="1" width="9.28515625" style="26" bestFit="1" customWidth="1"/>
    <col min="2" max="2" width="50" style="26" customWidth="1"/>
    <col min="3" max="3" width="13.5703125" style="26" customWidth="1"/>
    <col min="4" max="4" width="22.5703125" style="226" customWidth="1"/>
    <col min="5" max="5" width="22" style="226" customWidth="1"/>
    <col min="6" max="6" width="23.5703125" style="466" customWidth="1"/>
    <col min="7" max="7" width="9.140625" style="222"/>
    <col min="8" max="8" width="16.140625" style="222" bestFit="1" customWidth="1"/>
    <col min="9" max="9" width="13.5703125" style="222" bestFit="1" customWidth="1"/>
    <col min="10" max="10" width="14.140625" style="222" bestFit="1" customWidth="1"/>
    <col min="11" max="16384" width="9.140625" style="26"/>
  </cols>
  <sheetData>
    <row r="1" spans="1:10" ht="23.25" customHeight="1">
      <c r="A1" s="384" t="s">
        <v>507</v>
      </c>
      <c r="B1" s="384"/>
      <c r="C1" s="384"/>
      <c r="D1" s="384"/>
      <c r="E1" s="384"/>
      <c r="F1" s="384"/>
    </row>
    <row r="2" spans="1:10" ht="25.5" customHeight="1">
      <c r="A2" s="464" t="s">
        <v>508</v>
      </c>
      <c r="B2" s="464"/>
      <c r="C2" s="464"/>
      <c r="D2" s="464"/>
      <c r="E2" s="464"/>
      <c r="F2" s="464"/>
    </row>
    <row r="3" spans="1:10" ht="15" customHeight="1">
      <c r="A3" s="381" t="s">
        <v>261</v>
      </c>
      <c r="B3" s="381"/>
      <c r="C3" s="381"/>
      <c r="D3" s="381"/>
      <c r="E3" s="381"/>
      <c r="F3" s="381"/>
    </row>
    <row r="4" spans="1:10">
      <c r="A4" s="381"/>
      <c r="B4" s="381"/>
      <c r="C4" s="381"/>
      <c r="D4" s="381"/>
      <c r="E4" s="381"/>
      <c r="F4" s="381"/>
    </row>
    <row r="5" spans="1:10">
      <c r="A5" s="382" t="s">
        <v>653</v>
      </c>
      <c r="B5" s="382"/>
      <c r="C5" s="382"/>
      <c r="D5" s="382"/>
      <c r="E5" s="382"/>
      <c r="F5" s="382"/>
    </row>
    <row r="6" spans="1:10">
      <c r="A6" s="348"/>
      <c r="B6" s="348"/>
      <c r="C6" s="348"/>
      <c r="D6" s="347"/>
      <c r="E6" s="347"/>
      <c r="F6" s="465"/>
    </row>
    <row r="7" spans="1:10" ht="30" customHeight="1">
      <c r="A7" s="385" t="s">
        <v>244</v>
      </c>
      <c r="B7" s="385"/>
      <c r="C7" s="385" t="s">
        <v>605</v>
      </c>
      <c r="D7" s="385"/>
      <c r="E7" s="385"/>
      <c r="F7" s="385"/>
    </row>
    <row r="8" spans="1:10" ht="30" customHeight="1">
      <c r="A8" s="385" t="s">
        <v>242</v>
      </c>
      <c r="B8" s="385"/>
      <c r="C8" s="385" t="s">
        <v>444</v>
      </c>
      <c r="D8" s="385"/>
      <c r="E8" s="385"/>
      <c r="F8" s="385"/>
    </row>
    <row r="9" spans="1:10" ht="30" customHeight="1">
      <c r="A9" s="383" t="s">
        <v>241</v>
      </c>
      <c r="B9" s="383"/>
      <c r="C9" s="383" t="s">
        <v>243</v>
      </c>
      <c r="D9" s="383"/>
      <c r="E9" s="383"/>
      <c r="F9" s="383"/>
    </row>
    <row r="10" spans="1:10" ht="30" customHeight="1">
      <c r="A10" s="383" t="s">
        <v>245</v>
      </c>
      <c r="B10" s="383"/>
      <c r="C10" s="383" t="s">
        <v>654</v>
      </c>
      <c r="D10" s="383"/>
      <c r="E10" s="383"/>
      <c r="F10" s="383"/>
    </row>
    <row r="11" spans="1:10" ht="19.5" customHeight="1">
      <c r="A11" s="349"/>
      <c r="B11" s="349"/>
      <c r="C11" s="349"/>
      <c r="D11" s="345"/>
      <c r="E11" s="345"/>
      <c r="F11" s="345"/>
    </row>
    <row r="12" spans="1:10" ht="21.75" customHeight="1">
      <c r="A12" s="256" t="s">
        <v>262</v>
      </c>
      <c r="B12" s="230"/>
      <c r="C12" s="230"/>
    </row>
    <row r="13" spans="1:10" ht="53.25" customHeight="1">
      <c r="A13" s="467" t="s">
        <v>197</v>
      </c>
      <c r="B13" s="467" t="s">
        <v>198</v>
      </c>
      <c r="C13" s="467" t="s">
        <v>199</v>
      </c>
      <c r="D13" s="427" t="s">
        <v>285</v>
      </c>
      <c r="E13" s="468" t="s">
        <v>286</v>
      </c>
      <c r="F13" s="469" t="s">
        <v>232</v>
      </c>
    </row>
    <row r="14" spans="1:10" s="1" customFormat="1" ht="25.5">
      <c r="A14" s="470" t="s">
        <v>46</v>
      </c>
      <c r="B14" s="471" t="s">
        <v>248</v>
      </c>
      <c r="C14" s="472" t="s">
        <v>88</v>
      </c>
      <c r="D14" s="257"/>
      <c r="E14" s="473"/>
      <c r="F14" s="474"/>
      <c r="G14" s="222"/>
      <c r="H14" s="222"/>
      <c r="I14" s="222"/>
      <c r="J14" s="222"/>
    </row>
    <row r="15" spans="1:10" s="1" customFormat="1" ht="25.5">
      <c r="A15" s="470" t="s">
        <v>89</v>
      </c>
      <c r="B15" s="472" t="s">
        <v>365</v>
      </c>
      <c r="C15" s="472" t="s">
        <v>90</v>
      </c>
      <c r="D15" s="306">
        <v>10462085579</v>
      </c>
      <c r="E15" s="306">
        <v>16728862009</v>
      </c>
      <c r="F15" s="475">
        <v>0.28173020347189559</v>
      </c>
      <c r="G15" s="222"/>
      <c r="H15" s="222"/>
      <c r="I15" s="222"/>
      <c r="J15" s="222"/>
    </row>
    <row r="16" spans="1:10" s="1" customFormat="1" ht="25.5">
      <c r="A16" s="470"/>
      <c r="B16" s="476" t="s">
        <v>509</v>
      </c>
      <c r="C16" s="472" t="s">
        <v>91</v>
      </c>
      <c r="D16" s="306"/>
      <c r="E16" s="306"/>
      <c r="F16" s="475"/>
      <c r="G16" s="222"/>
      <c r="H16" s="222"/>
      <c r="I16" s="222"/>
      <c r="J16" s="222"/>
    </row>
    <row r="17" spans="1:10" s="1" customFormat="1" ht="25.5">
      <c r="A17" s="470"/>
      <c r="B17" s="476" t="s">
        <v>366</v>
      </c>
      <c r="C17" s="472" t="s">
        <v>92</v>
      </c>
      <c r="D17" s="306">
        <v>10462085579</v>
      </c>
      <c r="E17" s="306">
        <v>16728862009</v>
      </c>
      <c r="F17" s="475">
        <v>0.28173020347189559</v>
      </c>
      <c r="G17" s="222"/>
      <c r="H17" s="222"/>
      <c r="I17" s="222"/>
      <c r="J17" s="222"/>
    </row>
    <row r="18" spans="1:10" s="1" customFormat="1" ht="25.5">
      <c r="A18" s="470" t="s">
        <v>93</v>
      </c>
      <c r="B18" s="472" t="s">
        <v>368</v>
      </c>
      <c r="C18" s="472" t="s">
        <v>94</v>
      </c>
      <c r="D18" s="306">
        <v>253702985300</v>
      </c>
      <c r="E18" s="306">
        <v>243940067350</v>
      </c>
      <c r="F18" s="475">
        <v>6.4312650249833583</v>
      </c>
      <c r="G18" s="222"/>
      <c r="H18" s="222"/>
      <c r="I18" s="222"/>
      <c r="J18" s="222"/>
    </row>
    <row r="19" spans="1:10" s="1" customFormat="1" ht="25.5">
      <c r="A19" s="470"/>
      <c r="B19" s="476" t="s">
        <v>369</v>
      </c>
      <c r="C19" s="472" t="s">
        <v>95</v>
      </c>
      <c r="D19" s="477">
        <v>253242842300</v>
      </c>
      <c r="E19" s="477">
        <v>243940067350</v>
      </c>
      <c r="F19" s="475">
        <v>6.4196005915558541</v>
      </c>
      <c r="G19" s="222"/>
      <c r="H19" s="222"/>
      <c r="I19" s="222"/>
      <c r="J19" s="222"/>
    </row>
    <row r="20" spans="1:10" s="1" customFormat="1" ht="25.5">
      <c r="A20" s="470"/>
      <c r="B20" s="476" t="s">
        <v>370</v>
      </c>
      <c r="C20" s="472" t="s">
        <v>96</v>
      </c>
      <c r="D20" s="306"/>
      <c r="E20" s="306"/>
      <c r="F20" s="475"/>
      <c r="G20" s="222"/>
      <c r="H20" s="222"/>
      <c r="I20" s="222"/>
      <c r="J20" s="222"/>
    </row>
    <row r="21" spans="1:10" s="1" customFormat="1" ht="25.5">
      <c r="A21" s="470"/>
      <c r="B21" s="476" t="s">
        <v>371</v>
      </c>
      <c r="C21" s="472" t="s">
        <v>179</v>
      </c>
      <c r="D21" s="306"/>
      <c r="E21" s="306"/>
      <c r="F21" s="475"/>
      <c r="G21" s="222"/>
      <c r="H21" s="222"/>
      <c r="I21" s="222"/>
      <c r="J21" s="222"/>
    </row>
    <row r="22" spans="1:10" s="1" customFormat="1" ht="25.5">
      <c r="A22" s="470"/>
      <c r="B22" s="476" t="s">
        <v>270</v>
      </c>
      <c r="C22" s="472" t="s">
        <v>180</v>
      </c>
      <c r="D22" s="477">
        <v>460143000</v>
      </c>
      <c r="E22" s="477"/>
      <c r="F22" s="475"/>
      <c r="G22" s="222"/>
      <c r="H22" s="222"/>
      <c r="I22" s="222"/>
      <c r="J22" s="222"/>
    </row>
    <row r="23" spans="1:10" s="1" customFormat="1" ht="25.5">
      <c r="A23" s="470" t="s">
        <v>97</v>
      </c>
      <c r="B23" s="476" t="s">
        <v>537</v>
      </c>
      <c r="C23" s="472"/>
      <c r="D23" s="477"/>
      <c r="E23" s="477"/>
      <c r="F23" s="475"/>
      <c r="G23" s="222"/>
      <c r="H23" s="222"/>
      <c r="I23" s="222"/>
      <c r="J23" s="222"/>
    </row>
    <row r="24" spans="1:10" s="1" customFormat="1" ht="25.5">
      <c r="A24" s="470" t="s">
        <v>99</v>
      </c>
      <c r="B24" s="472" t="s">
        <v>372</v>
      </c>
      <c r="C24" s="472" t="s">
        <v>98</v>
      </c>
      <c r="D24" s="306">
        <v>356700000</v>
      </c>
      <c r="E24" s="306"/>
      <c r="F24" s="475">
        <v>0</v>
      </c>
      <c r="G24" s="222"/>
      <c r="H24" s="222"/>
      <c r="I24" s="222"/>
      <c r="J24" s="222"/>
    </row>
    <row r="25" spans="1:10" s="1" customFormat="1" ht="25.5">
      <c r="A25" s="470" t="s">
        <v>101</v>
      </c>
      <c r="B25" s="472" t="s">
        <v>373</v>
      </c>
      <c r="C25" s="472" t="s">
        <v>100</v>
      </c>
      <c r="D25" s="306"/>
      <c r="E25" s="306"/>
      <c r="F25" s="475"/>
      <c r="G25" s="222"/>
      <c r="H25" s="222"/>
      <c r="I25" s="222"/>
      <c r="J25" s="222"/>
    </row>
    <row r="26" spans="1:10" s="1" customFormat="1" ht="25.5">
      <c r="A26" s="470" t="s">
        <v>103</v>
      </c>
      <c r="B26" s="472" t="s">
        <v>536</v>
      </c>
      <c r="C26" s="472"/>
      <c r="D26" s="477"/>
      <c r="E26" s="477"/>
      <c r="F26" s="475"/>
      <c r="G26" s="222"/>
      <c r="H26" s="222"/>
      <c r="I26" s="222"/>
      <c r="J26" s="222"/>
    </row>
    <row r="27" spans="1:10" s="1" customFormat="1" ht="25.5">
      <c r="A27" s="470" t="s">
        <v>105</v>
      </c>
      <c r="B27" s="472" t="s">
        <v>374</v>
      </c>
      <c r="C27" s="472" t="s">
        <v>102</v>
      </c>
      <c r="D27" s="477">
        <v>376200000</v>
      </c>
      <c r="E27" s="477"/>
      <c r="F27" s="475">
        <v>0</v>
      </c>
      <c r="G27" s="222"/>
      <c r="H27" s="222"/>
      <c r="I27" s="222"/>
      <c r="J27" s="222"/>
    </row>
    <row r="28" spans="1:10" s="1" customFormat="1" ht="25.5">
      <c r="A28" s="470" t="s">
        <v>107</v>
      </c>
      <c r="B28" s="472" t="s">
        <v>375</v>
      </c>
      <c r="C28" s="472" t="s">
        <v>104</v>
      </c>
      <c r="D28" s="477"/>
      <c r="E28" s="477"/>
      <c r="F28" s="475"/>
      <c r="G28" s="222"/>
      <c r="H28" s="222"/>
      <c r="I28" s="222"/>
      <c r="J28" s="222"/>
    </row>
    <row r="29" spans="1:10" s="1" customFormat="1" ht="25.5">
      <c r="A29" s="470" t="s">
        <v>510</v>
      </c>
      <c r="B29" s="472" t="s">
        <v>376</v>
      </c>
      <c r="C29" s="472" t="s">
        <v>106</v>
      </c>
      <c r="D29" s="477"/>
      <c r="E29" s="477"/>
      <c r="F29" s="475"/>
      <c r="G29" s="222"/>
      <c r="H29" s="222"/>
      <c r="I29" s="222"/>
      <c r="J29" s="222"/>
    </row>
    <row r="30" spans="1:10" s="19" customFormat="1" ht="25.5">
      <c r="A30" s="478" t="s">
        <v>511</v>
      </c>
      <c r="B30" s="471" t="s">
        <v>249</v>
      </c>
      <c r="C30" s="471" t="s">
        <v>108</v>
      </c>
      <c r="D30" s="307">
        <v>264897970879</v>
      </c>
      <c r="E30" s="307">
        <v>260668929359</v>
      </c>
      <c r="F30" s="475">
        <v>3.4589430282079712</v>
      </c>
      <c r="G30" s="222"/>
      <c r="H30" s="222"/>
      <c r="I30" s="222"/>
      <c r="J30" s="222"/>
    </row>
    <row r="31" spans="1:10" s="1" customFormat="1" ht="25.5">
      <c r="A31" s="478" t="s">
        <v>56</v>
      </c>
      <c r="B31" s="471" t="s">
        <v>250</v>
      </c>
      <c r="C31" s="472" t="s">
        <v>109</v>
      </c>
      <c r="D31" s="477"/>
      <c r="E31" s="477"/>
      <c r="F31" s="475"/>
      <c r="G31" s="222"/>
      <c r="H31" s="222"/>
      <c r="I31" s="222"/>
      <c r="J31" s="222"/>
    </row>
    <row r="32" spans="1:10" s="1" customFormat="1" ht="38.25">
      <c r="A32" s="478" t="s">
        <v>110</v>
      </c>
      <c r="B32" s="471" t="s">
        <v>512</v>
      </c>
      <c r="C32" s="472"/>
      <c r="D32" s="477"/>
      <c r="E32" s="477"/>
      <c r="F32" s="475"/>
      <c r="G32" s="222"/>
      <c r="H32" s="222"/>
      <c r="I32" s="222"/>
      <c r="J32" s="222"/>
    </row>
    <row r="33" spans="1:10" s="1" customFormat="1" ht="38.25" customHeight="1">
      <c r="A33" s="478" t="s">
        <v>112</v>
      </c>
      <c r="B33" s="471" t="s">
        <v>377</v>
      </c>
      <c r="C33" s="471" t="s">
        <v>111</v>
      </c>
      <c r="D33" s="479"/>
      <c r="E33" s="479">
        <v>9354260000</v>
      </c>
      <c r="F33" s="475"/>
      <c r="G33" s="222"/>
      <c r="H33" s="222"/>
      <c r="I33" s="222"/>
      <c r="J33" s="222"/>
    </row>
    <row r="34" spans="1:10" s="1" customFormat="1" ht="25.5">
      <c r="A34" s="470"/>
      <c r="B34" s="476" t="s">
        <v>538</v>
      </c>
      <c r="C34" s="472" t="s">
        <v>238</v>
      </c>
      <c r="D34" s="480"/>
      <c r="E34" s="480">
        <v>9354260000</v>
      </c>
      <c r="F34" s="475"/>
      <c r="G34" s="222"/>
      <c r="H34" s="222"/>
      <c r="I34" s="222"/>
      <c r="J34" s="222"/>
    </row>
    <row r="35" spans="1:10" s="1" customFormat="1" ht="25.5">
      <c r="A35" s="470"/>
      <c r="B35" s="476" t="s">
        <v>378</v>
      </c>
      <c r="C35" s="472" t="s">
        <v>251</v>
      </c>
      <c r="D35" s="480"/>
      <c r="E35" s="480"/>
      <c r="F35" s="475"/>
      <c r="G35" s="222"/>
      <c r="H35" s="222"/>
      <c r="I35" s="222"/>
      <c r="J35" s="222"/>
    </row>
    <row r="36" spans="1:10" s="1" customFormat="1" ht="25.5">
      <c r="A36" s="478" t="s">
        <v>114</v>
      </c>
      <c r="B36" s="471" t="s">
        <v>379</v>
      </c>
      <c r="C36" s="471" t="s">
        <v>113</v>
      </c>
      <c r="D36" s="307">
        <v>5685987034</v>
      </c>
      <c r="E36" s="307">
        <v>967752650</v>
      </c>
      <c r="F36" s="475">
        <v>8.2378417147406537</v>
      </c>
      <c r="G36" s="222"/>
      <c r="H36" s="222"/>
      <c r="I36" s="222"/>
      <c r="J36" s="222"/>
    </row>
    <row r="37" spans="1:10" s="1" customFormat="1" ht="25.5">
      <c r="A37" s="470"/>
      <c r="B37" s="472" t="s">
        <v>380</v>
      </c>
      <c r="C37" s="472" t="s">
        <v>239</v>
      </c>
      <c r="D37" s="306">
        <v>2292279589</v>
      </c>
      <c r="E37" s="306">
        <v>318014250</v>
      </c>
      <c r="F37" s="475">
        <v>138.66346591944321</v>
      </c>
      <c r="G37" s="222"/>
      <c r="H37" s="222"/>
      <c r="I37" s="222"/>
      <c r="J37" s="222"/>
    </row>
    <row r="38" spans="1:10" s="1" customFormat="1" ht="25.5">
      <c r="A38" s="470"/>
      <c r="B38" s="472" t="s">
        <v>381</v>
      </c>
      <c r="C38" s="472" t="s">
        <v>240</v>
      </c>
      <c r="D38" s="306">
        <v>2889602057</v>
      </c>
      <c r="E38" s="306">
        <v>185107321</v>
      </c>
      <c r="F38" s="475">
        <v>7.1872286683821818</v>
      </c>
      <c r="G38" s="222"/>
      <c r="H38" s="222"/>
      <c r="I38" s="222"/>
      <c r="J38" s="222"/>
    </row>
    <row r="39" spans="1:10" s="1" customFormat="1" ht="25.5">
      <c r="A39" s="470"/>
      <c r="B39" s="472" t="s">
        <v>271</v>
      </c>
      <c r="C39" s="472" t="s">
        <v>181</v>
      </c>
      <c r="D39" s="477"/>
      <c r="E39" s="477"/>
      <c r="F39" s="475"/>
      <c r="G39" s="222"/>
      <c r="H39" s="222"/>
      <c r="I39" s="222"/>
      <c r="J39" s="222"/>
    </row>
    <row r="40" spans="1:10" s="1" customFormat="1" ht="25.5">
      <c r="A40" s="470"/>
      <c r="B40" s="472" t="s">
        <v>382</v>
      </c>
      <c r="C40" s="472" t="s">
        <v>185</v>
      </c>
      <c r="D40" s="306">
        <v>45000000</v>
      </c>
      <c r="E40" s="306">
        <v>30000000</v>
      </c>
      <c r="F40" s="475">
        <v>1</v>
      </c>
      <c r="G40" s="222"/>
      <c r="H40" s="222"/>
      <c r="I40" s="222"/>
      <c r="J40" s="222"/>
    </row>
    <row r="41" spans="1:10" s="1" customFormat="1" ht="38.25">
      <c r="A41" s="470"/>
      <c r="B41" s="472" t="s">
        <v>436</v>
      </c>
      <c r="C41" s="472" t="s">
        <v>182</v>
      </c>
      <c r="D41" s="477"/>
      <c r="E41" s="477"/>
      <c r="F41" s="475"/>
      <c r="G41" s="222"/>
      <c r="H41" s="222"/>
      <c r="I41" s="222"/>
      <c r="J41" s="222"/>
    </row>
    <row r="42" spans="1:10" s="1" customFormat="1" ht="25.5">
      <c r="A42" s="470"/>
      <c r="B42" s="472" t="s">
        <v>274</v>
      </c>
      <c r="C42" s="472" t="s">
        <v>188</v>
      </c>
      <c r="D42" s="306">
        <v>8072821</v>
      </c>
      <c r="E42" s="306">
        <v>5809035</v>
      </c>
      <c r="F42" s="475">
        <v>3.726723503576312</v>
      </c>
      <c r="G42" s="222"/>
      <c r="H42" s="222"/>
      <c r="I42" s="222"/>
      <c r="J42" s="222"/>
    </row>
    <row r="43" spans="1:10" s="1" customFormat="1" ht="25.5">
      <c r="A43" s="470"/>
      <c r="B43" s="472" t="s">
        <v>272</v>
      </c>
      <c r="C43" s="472" t="s">
        <v>184</v>
      </c>
      <c r="D43" s="306">
        <v>244959358</v>
      </c>
      <c r="E43" s="306">
        <v>246226297</v>
      </c>
      <c r="F43" s="475">
        <v>3.3266642973265612</v>
      </c>
      <c r="G43" s="222"/>
      <c r="H43" s="222"/>
      <c r="I43" s="222"/>
      <c r="J43" s="222"/>
    </row>
    <row r="44" spans="1:10" s="1" customFormat="1" ht="26.25" customHeight="1">
      <c r="A44" s="470"/>
      <c r="B44" s="472" t="s">
        <v>273</v>
      </c>
      <c r="C44" s="472" t="s">
        <v>183</v>
      </c>
      <c r="D44" s="306">
        <v>22505942</v>
      </c>
      <c r="E44" s="306">
        <v>23139380</v>
      </c>
      <c r="F44" s="475">
        <v>1.0548309634414781</v>
      </c>
      <c r="G44" s="222"/>
      <c r="H44" s="222"/>
      <c r="I44" s="222"/>
      <c r="J44" s="222"/>
    </row>
    <row r="45" spans="1:10" s="1" customFormat="1" ht="26.25" customHeight="1">
      <c r="A45" s="470"/>
      <c r="B45" s="472" t="s">
        <v>383</v>
      </c>
      <c r="C45" s="472" t="s">
        <v>187</v>
      </c>
      <c r="D45" s="306">
        <v>5500000</v>
      </c>
      <c r="E45" s="306">
        <v>5500000</v>
      </c>
      <c r="F45" s="475">
        <v>1</v>
      </c>
      <c r="G45" s="222"/>
      <c r="H45" s="222"/>
      <c r="I45" s="222"/>
      <c r="J45" s="222"/>
    </row>
    <row r="46" spans="1:10" s="1" customFormat="1" ht="25.5">
      <c r="A46" s="470"/>
      <c r="B46" s="472" t="s">
        <v>384</v>
      </c>
      <c r="C46" s="472" t="s">
        <v>227</v>
      </c>
      <c r="D46" s="306">
        <v>16500000</v>
      </c>
      <c r="E46" s="306">
        <v>16500000</v>
      </c>
      <c r="F46" s="475">
        <v>1</v>
      </c>
      <c r="G46" s="222"/>
      <c r="H46" s="222"/>
      <c r="I46" s="222"/>
      <c r="J46" s="222"/>
    </row>
    <row r="47" spans="1:10" s="1" customFormat="1" ht="25.5">
      <c r="A47" s="470"/>
      <c r="B47" s="472" t="s">
        <v>385</v>
      </c>
      <c r="C47" s="472" t="s">
        <v>190</v>
      </c>
      <c r="D47" s="306">
        <v>13200000</v>
      </c>
      <c r="E47" s="306">
        <v>13200000</v>
      </c>
      <c r="F47" s="475">
        <v>1</v>
      </c>
      <c r="G47" s="222"/>
      <c r="H47" s="222"/>
      <c r="I47" s="222"/>
      <c r="J47" s="222"/>
    </row>
    <row r="48" spans="1:10" s="1" customFormat="1" ht="25.5">
      <c r="A48" s="470"/>
      <c r="B48" s="472" t="s">
        <v>276</v>
      </c>
      <c r="C48" s="472" t="s">
        <v>186</v>
      </c>
      <c r="D48" s="306">
        <v>71591860</v>
      </c>
      <c r="E48" s="306">
        <v>63810134</v>
      </c>
      <c r="F48" s="475">
        <v>1.1030220478194703</v>
      </c>
      <c r="G48" s="222"/>
      <c r="H48" s="222"/>
      <c r="I48" s="222"/>
      <c r="J48" s="222"/>
    </row>
    <row r="49" spans="1:10" s="1" customFormat="1" ht="25.5">
      <c r="A49" s="470"/>
      <c r="B49" s="472" t="s">
        <v>386</v>
      </c>
      <c r="C49" s="472" t="s">
        <v>189</v>
      </c>
      <c r="D49" s="477"/>
      <c r="E49" s="477"/>
      <c r="F49" s="475"/>
      <c r="G49" s="222"/>
      <c r="H49" s="222"/>
      <c r="I49" s="222"/>
      <c r="J49" s="222"/>
    </row>
    <row r="50" spans="1:10" s="1" customFormat="1" ht="51">
      <c r="A50" s="470"/>
      <c r="B50" s="472" t="s">
        <v>275</v>
      </c>
      <c r="C50" s="472" t="s">
        <v>426</v>
      </c>
      <c r="D50" s="477">
        <v>76098247</v>
      </c>
      <c r="E50" s="477">
        <v>49199105</v>
      </c>
      <c r="F50" s="475">
        <v>3.5425193581496024</v>
      </c>
      <c r="G50" s="222"/>
      <c r="H50" s="222"/>
      <c r="I50" s="222"/>
      <c r="J50" s="222"/>
    </row>
    <row r="51" spans="1:10" s="1" customFormat="1" ht="25.5">
      <c r="A51" s="470"/>
      <c r="B51" s="472" t="s">
        <v>428</v>
      </c>
      <c r="C51" s="472" t="s">
        <v>427</v>
      </c>
      <c r="D51" s="477">
        <v>564300</v>
      </c>
      <c r="E51" s="477">
        <v>8440851</v>
      </c>
      <c r="F51" s="475">
        <v>0.43776424498661803</v>
      </c>
      <c r="G51" s="222"/>
      <c r="H51" s="222"/>
      <c r="I51" s="222"/>
      <c r="J51" s="222"/>
    </row>
    <row r="52" spans="1:10" s="1" customFormat="1" ht="25.5">
      <c r="A52" s="470"/>
      <c r="B52" s="472" t="s">
        <v>429</v>
      </c>
      <c r="C52" s="472" t="s">
        <v>437</v>
      </c>
      <c r="D52" s="477">
        <v>112860</v>
      </c>
      <c r="E52" s="477">
        <v>2806277</v>
      </c>
      <c r="F52" s="475">
        <v>0.29184282999107869</v>
      </c>
      <c r="G52" s="222"/>
      <c r="H52" s="222"/>
      <c r="I52" s="222"/>
      <c r="J52" s="222"/>
    </row>
    <row r="53" spans="1:10" s="1" customFormat="1" ht="25.5">
      <c r="A53" s="470"/>
      <c r="B53" s="472" t="s">
        <v>425</v>
      </c>
      <c r="C53" s="472" t="s">
        <v>438</v>
      </c>
      <c r="D53" s="477"/>
      <c r="E53" s="477"/>
      <c r="F53" s="475"/>
      <c r="G53" s="222"/>
      <c r="H53" s="222"/>
      <c r="I53" s="222"/>
      <c r="J53" s="222"/>
    </row>
    <row r="54" spans="1:10" s="1" customFormat="1" ht="25.5">
      <c r="A54" s="478" t="s">
        <v>513</v>
      </c>
      <c r="B54" s="471" t="s">
        <v>387</v>
      </c>
      <c r="C54" s="471" t="s">
        <v>115</v>
      </c>
      <c r="D54" s="307">
        <v>5685987034</v>
      </c>
      <c r="E54" s="307">
        <v>10322012650</v>
      </c>
      <c r="F54" s="481">
        <v>2.8727585126809085</v>
      </c>
      <c r="G54" s="222"/>
      <c r="H54" s="222"/>
      <c r="I54" s="222"/>
      <c r="J54" s="222"/>
    </row>
    <row r="55" spans="1:10" s="1" customFormat="1" ht="25.5">
      <c r="A55" s="470"/>
      <c r="B55" s="482" t="s">
        <v>514</v>
      </c>
      <c r="C55" s="472" t="s">
        <v>116</v>
      </c>
      <c r="D55" s="307">
        <v>259211983845</v>
      </c>
      <c r="E55" s="307">
        <v>250346916709</v>
      </c>
      <c r="F55" s="481">
        <v>3.4744947209457351</v>
      </c>
      <c r="G55" s="222"/>
      <c r="H55" s="222"/>
      <c r="I55" s="222"/>
      <c r="J55" s="222"/>
    </row>
    <row r="56" spans="1:10" s="1" customFormat="1">
      <c r="A56" s="470"/>
      <c r="B56" s="476"/>
      <c r="C56" s="472" t="s">
        <v>117</v>
      </c>
      <c r="D56" s="483">
        <v>20207723.120000001</v>
      </c>
      <c r="E56" s="483">
        <v>20326285.899999999</v>
      </c>
      <c r="F56" s="475">
        <v>3.1161881809912075</v>
      </c>
      <c r="G56" s="222"/>
      <c r="H56" s="222"/>
      <c r="I56" s="222"/>
      <c r="J56" s="222"/>
    </row>
    <row r="57" spans="1:10" s="1" customFormat="1" ht="25.5">
      <c r="A57" s="470"/>
      <c r="B57" s="476" t="s">
        <v>388</v>
      </c>
      <c r="C57" s="472" t="s">
        <v>118</v>
      </c>
      <c r="D57" s="483">
        <v>12827.37</v>
      </c>
      <c r="E57" s="483">
        <v>12316.41</v>
      </c>
      <c r="F57" s="475">
        <v>1.1149387222946545</v>
      </c>
      <c r="G57" s="222"/>
      <c r="H57" s="222"/>
      <c r="I57" s="222"/>
      <c r="J57" s="222"/>
    </row>
    <row r="58" spans="1:10">
      <c r="A58" s="484"/>
      <c r="B58" s="485"/>
      <c r="C58" s="486"/>
      <c r="D58" s="487"/>
      <c r="E58" s="487"/>
      <c r="F58" s="488"/>
    </row>
    <row r="59" spans="1:10" ht="11.25" customHeight="1">
      <c r="A59" s="1"/>
      <c r="B59" s="1"/>
      <c r="C59" s="1"/>
      <c r="D59" s="489"/>
      <c r="E59" s="489"/>
      <c r="F59" s="490"/>
    </row>
    <row r="60" spans="1:10">
      <c r="A60" s="19" t="s">
        <v>626</v>
      </c>
      <c r="B60" s="1"/>
      <c r="C60" s="27"/>
      <c r="D60" s="246" t="s">
        <v>627</v>
      </c>
      <c r="E60" s="489"/>
      <c r="F60" s="490"/>
    </row>
    <row r="61" spans="1:10">
      <c r="A61" s="29" t="s">
        <v>176</v>
      </c>
      <c r="B61" s="1"/>
      <c r="C61" s="27"/>
      <c r="D61" s="282" t="s">
        <v>177</v>
      </c>
      <c r="E61" s="489"/>
      <c r="F61" s="490"/>
    </row>
    <row r="62" spans="1:10">
      <c r="A62" s="1"/>
      <c r="B62" s="1"/>
      <c r="C62" s="27"/>
      <c r="D62" s="224"/>
      <c r="E62" s="489"/>
      <c r="F62" s="490"/>
    </row>
    <row r="63" spans="1:10">
      <c r="A63" s="1"/>
      <c r="B63" s="1"/>
      <c r="C63" s="27"/>
      <c r="D63" s="224"/>
      <c r="E63" s="489"/>
      <c r="F63" s="490"/>
    </row>
    <row r="64" spans="1:10">
      <c r="A64" s="1"/>
      <c r="B64" s="1"/>
      <c r="C64" s="27"/>
      <c r="D64" s="224"/>
      <c r="E64" s="489"/>
      <c r="F64" s="490"/>
    </row>
    <row r="65" spans="1:6">
      <c r="A65" s="1"/>
      <c r="B65" s="1"/>
      <c r="C65" s="27"/>
      <c r="D65" s="224"/>
      <c r="E65" s="489"/>
      <c r="F65" s="490"/>
    </row>
    <row r="66" spans="1:6">
      <c r="A66" s="1"/>
      <c r="B66" s="1"/>
      <c r="C66" s="27"/>
      <c r="D66" s="224"/>
      <c r="E66" s="489"/>
      <c r="F66" s="490"/>
    </row>
    <row r="67" spans="1:6">
      <c r="A67" s="1"/>
      <c r="B67" s="1"/>
      <c r="C67" s="27"/>
      <c r="D67" s="224"/>
      <c r="E67" s="489"/>
      <c r="F67" s="490"/>
    </row>
    <row r="68" spans="1:6">
      <c r="A68" s="1"/>
      <c r="B68" s="1"/>
      <c r="C68" s="27"/>
      <c r="D68" s="224"/>
      <c r="E68" s="489"/>
      <c r="F68" s="490"/>
    </row>
    <row r="69" spans="1:6">
      <c r="A69" s="1"/>
      <c r="B69" s="1"/>
      <c r="C69" s="27"/>
      <c r="D69" s="224"/>
      <c r="E69" s="489"/>
      <c r="F69" s="490"/>
    </row>
    <row r="70" spans="1:6">
      <c r="A70" s="22"/>
      <c r="B70" s="22"/>
      <c r="C70" s="27"/>
      <c r="D70" s="231"/>
      <c r="E70" s="491"/>
      <c r="F70" s="492"/>
    </row>
    <row r="71" spans="1:6">
      <c r="A71" s="19" t="s">
        <v>236</v>
      </c>
      <c r="B71" s="1"/>
      <c r="C71" s="27"/>
      <c r="D71" s="251" t="s">
        <v>445</v>
      </c>
      <c r="E71" s="489"/>
      <c r="F71" s="490"/>
    </row>
    <row r="72" spans="1:6">
      <c r="A72" s="19" t="s">
        <v>592</v>
      </c>
      <c r="B72" s="1"/>
      <c r="C72" s="27"/>
      <c r="D72" s="251"/>
      <c r="E72" s="489"/>
      <c r="F72" s="490"/>
    </row>
    <row r="73" spans="1:6">
      <c r="A73" s="1" t="s">
        <v>237</v>
      </c>
      <c r="B73" s="1"/>
      <c r="C73" s="27"/>
      <c r="D73" s="250"/>
      <c r="E73" s="489"/>
      <c r="F73" s="49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52" zoomScaleNormal="100" zoomScaleSheetLayoutView="100" workbookViewId="0">
      <selection activeCell="D49" sqref="D49:F49"/>
    </sheetView>
  </sheetViews>
  <sheetFormatPr defaultColWidth="9.140625" defaultRowHeight="12.75"/>
  <cols>
    <col min="1" max="1" width="7.140625" style="230" customWidth="1"/>
    <col min="2" max="2" width="48.5703125" style="230" customWidth="1"/>
    <col min="3" max="3" width="9.140625" style="230"/>
    <col min="4" max="4" width="21.85546875" style="226" customWidth="1"/>
    <col min="5" max="5" width="21.140625" style="226" customWidth="1"/>
    <col min="6" max="6" width="19.5703125" style="226" customWidth="1"/>
    <col min="7" max="7" width="14.5703125" style="224" bestFit="1" customWidth="1"/>
    <col min="8" max="9" width="15.85546875" style="224" bestFit="1" customWidth="1"/>
    <col min="10" max="10" width="6.85546875" style="493" customWidth="1"/>
    <col min="11" max="11" width="60.28515625" style="493" customWidth="1"/>
    <col min="12" max="12" width="13" style="493" customWidth="1"/>
    <col min="13" max="15" width="20.7109375" style="493" customWidth="1"/>
    <col min="16" max="16" width="9.140625" style="493"/>
    <col min="17" max="16384" width="9.140625" style="230"/>
  </cols>
  <sheetData>
    <row r="1" spans="1:20" ht="23.25" customHeight="1">
      <c r="A1" s="365" t="s">
        <v>507</v>
      </c>
      <c r="B1" s="365"/>
      <c r="C1" s="365"/>
      <c r="D1" s="365"/>
      <c r="E1" s="365"/>
      <c r="F1" s="365"/>
    </row>
    <row r="2" spans="1:20" ht="33" customHeight="1">
      <c r="A2" s="366" t="s">
        <v>515</v>
      </c>
      <c r="B2" s="366"/>
      <c r="C2" s="366"/>
      <c r="D2" s="366"/>
      <c r="E2" s="366"/>
      <c r="F2" s="366"/>
    </row>
    <row r="3" spans="1:20" ht="15" customHeight="1">
      <c r="A3" s="368" t="s">
        <v>261</v>
      </c>
      <c r="B3" s="368"/>
      <c r="C3" s="368"/>
      <c r="D3" s="368"/>
      <c r="E3" s="368"/>
      <c r="F3" s="368"/>
    </row>
    <row r="4" spans="1:20">
      <c r="A4" s="368"/>
      <c r="B4" s="368"/>
      <c r="C4" s="368"/>
      <c r="D4" s="368"/>
      <c r="E4" s="368"/>
      <c r="F4" s="368"/>
    </row>
    <row r="5" spans="1:20">
      <c r="A5" s="369" t="s">
        <v>652</v>
      </c>
      <c r="B5" s="369"/>
      <c r="C5" s="369"/>
      <c r="D5" s="369"/>
      <c r="E5" s="369"/>
      <c r="F5" s="369"/>
    </row>
    <row r="6" spans="1:20">
      <c r="A6" s="347"/>
      <c r="B6" s="347"/>
      <c r="C6" s="347"/>
      <c r="D6" s="347"/>
      <c r="E6" s="347"/>
      <c r="F6" s="218"/>
    </row>
    <row r="7" spans="1:20" ht="30" customHeight="1">
      <c r="A7" s="367" t="s">
        <v>244</v>
      </c>
      <c r="B7" s="367"/>
      <c r="C7" s="367" t="s">
        <v>605</v>
      </c>
      <c r="D7" s="367"/>
      <c r="E7" s="367"/>
      <c r="F7" s="367"/>
    </row>
    <row r="8" spans="1:20" ht="30" customHeight="1">
      <c r="A8" s="367" t="s">
        <v>242</v>
      </c>
      <c r="B8" s="367"/>
      <c r="C8" s="367" t="s">
        <v>444</v>
      </c>
      <c r="D8" s="367"/>
      <c r="E8" s="367"/>
      <c r="F8" s="367"/>
    </row>
    <row r="9" spans="1:20" ht="30" customHeight="1">
      <c r="A9" s="364" t="s">
        <v>241</v>
      </c>
      <c r="B9" s="364"/>
      <c r="C9" s="364" t="s">
        <v>243</v>
      </c>
      <c r="D9" s="364"/>
      <c r="E9" s="364"/>
      <c r="F9" s="364"/>
    </row>
    <row r="10" spans="1:20" ht="30" customHeight="1">
      <c r="A10" s="364" t="s">
        <v>245</v>
      </c>
      <c r="B10" s="364"/>
      <c r="C10" s="364" t="s">
        <v>654</v>
      </c>
      <c r="D10" s="364"/>
      <c r="E10" s="364"/>
      <c r="F10" s="364"/>
    </row>
    <row r="11" spans="1:20" ht="24" customHeight="1">
      <c r="A11" s="345"/>
      <c r="B11" s="345"/>
      <c r="C11" s="345"/>
      <c r="D11" s="345"/>
      <c r="E11" s="345"/>
      <c r="F11" s="345"/>
    </row>
    <row r="12" spans="1:20" ht="21" customHeight="1">
      <c r="A12" s="256" t="s">
        <v>263</v>
      </c>
    </row>
    <row r="13" spans="1:20" ht="43.5" customHeight="1">
      <c r="A13" s="467" t="s">
        <v>197</v>
      </c>
      <c r="B13" s="467" t="s">
        <v>173</v>
      </c>
      <c r="C13" s="467" t="s">
        <v>199</v>
      </c>
      <c r="D13" s="468" t="s">
        <v>285</v>
      </c>
      <c r="E13" s="468" t="s">
        <v>286</v>
      </c>
      <c r="F13" s="468" t="s">
        <v>228</v>
      </c>
    </row>
    <row r="14" spans="1:20" s="256" customFormat="1" ht="25.5">
      <c r="A14" s="494" t="s">
        <v>46</v>
      </c>
      <c r="B14" s="471" t="s">
        <v>389</v>
      </c>
      <c r="C14" s="471" t="s">
        <v>119</v>
      </c>
      <c r="D14" s="307">
        <v>359244839</v>
      </c>
      <c r="E14" s="307">
        <v>87620762</v>
      </c>
      <c r="F14" s="307">
        <v>3617207017</v>
      </c>
      <c r="G14" s="283"/>
      <c r="H14" s="224"/>
      <c r="I14" s="224"/>
      <c r="J14" s="493"/>
      <c r="K14" s="493"/>
      <c r="L14" s="493"/>
      <c r="M14" s="493"/>
      <c r="N14" s="493"/>
      <c r="O14" s="493"/>
      <c r="P14" s="493"/>
      <c r="Q14" s="284"/>
      <c r="R14" s="284"/>
      <c r="S14" s="284"/>
      <c r="T14" s="284"/>
    </row>
    <row r="15" spans="1:20" s="256" customFormat="1" ht="25.5">
      <c r="A15" s="495">
        <v>1</v>
      </c>
      <c r="B15" s="472" t="s">
        <v>539</v>
      </c>
      <c r="C15" s="471"/>
      <c r="D15" s="307"/>
      <c r="E15" s="307"/>
      <c r="F15" s="307"/>
      <c r="G15" s="283"/>
      <c r="H15" s="224"/>
      <c r="I15" s="224"/>
      <c r="J15" s="493"/>
      <c r="K15" s="493"/>
      <c r="L15" s="493"/>
      <c r="M15" s="493"/>
      <c r="N15" s="493"/>
      <c r="O15" s="493"/>
      <c r="P15" s="493"/>
      <c r="Q15" s="284"/>
      <c r="R15" s="284"/>
      <c r="S15" s="284"/>
      <c r="T15" s="284"/>
    </row>
    <row r="16" spans="1:20" s="225" customFormat="1" ht="25.5">
      <c r="A16" s="495">
        <v>2</v>
      </c>
      <c r="B16" s="472" t="s">
        <v>390</v>
      </c>
      <c r="C16" s="472" t="s">
        <v>120</v>
      </c>
      <c r="D16" s="313">
        <v>356700000</v>
      </c>
      <c r="E16" s="306">
        <v>80760000</v>
      </c>
      <c r="F16" s="306">
        <v>3570240000</v>
      </c>
      <c r="G16" s="223"/>
      <c r="H16" s="224"/>
      <c r="I16" s="224"/>
      <c r="J16" s="493"/>
      <c r="K16" s="493"/>
      <c r="L16" s="493"/>
      <c r="M16" s="493"/>
      <c r="N16" s="493"/>
      <c r="O16" s="493"/>
      <c r="P16" s="493"/>
    </row>
    <row r="17" spans="1:20" s="225" customFormat="1" ht="25.5">
      <c r="A17" s="495">
        <v>3</v>
      </c>
      <c r="B17" s="472" t="s">
        <v>391</v>
      </c>
      <c r="C17" s="472" t="s">
        <v>121</v>
      </c>
      <c r="D17" s="306">
        <v>2544839</v>
      </c>
      <c r="E17" s="306">
        <v>6860762</v>
      </c>
      <c r="F17" s="306">
        <v>46967017</v>
      </c>
      <c r="G17" s="223"/>
      <c r="H17" s="224"/>
      <c r="I17" s="224"/>
      <c r="J17" s="493"/>
      <c r="K17" s="493"/>
      <c r="L17" s="493"/>
      <c r="M17" s="493"/>
      <c r="N17" s="493"/>
      <c r="O17" s="493"/>
      <c r="P17" s="493"/>
    </row>
    <row r="18" spans="1:20" s="225" customFormat="1" ht="25.5">
      <c r="A18" s="495">
        <v>4</v>
      </c>
      <c r="B18" s="472" t="s">
        <v>392</v>
      </c>
      <c r="C18" s="472" t="s">
        <v>122</v>
      </c>
      <c r="D18" s="307"/>
      <c r="E18" s="307"/>
      <c r="F18" s="307"/>
      <c r="G18" s="223"/>
      <c r="H18" s="224"/>
      <c r="I18" s="224"/>
      <c r="J18" s="493"/>
      <c r="K18" s="493"/>
      <c r="L18" s="493"/>
      <c r="M18" s="493"/>
      <c r="N18" s="493"/>
      <c r="O18" s="493"/>
      <c r="P18" s="493"/>
    </row>
    <row r="19" spans="1:20" s="256" customFormat="1" ht="25.5">
      <c r="A19" s="494" t="s">
        <v>56</v>
      </c>
      <c r="B19" s="471" t="s">
        <v>393</v>
      </c>
      <c r="C19" s="471" t="s">
        <v>123</v>
      </c>
      <c r="D19" s="307">
        <v>350867730</v>
      </c>
      <c r="E19" s="307">
        <v>584333424</v>
      </c>
      <c r="F19" s="307">
        <v>4167788378</v>
      </c>
      <c r="G19" s="283"/>
      <c r="H19" s="224"/>
      <c r="I19" s="224"/>
      <c r="J19" s="493"/>
      <c r="K19" s="493"/>
      <c r="L19" s="493"/>
      <c r="M19" s="493"/>
      <c r="N19" s="493"/>
      <c r="O19" s="493"/>
      <c r="P19" s="493"/>
      <c r="Q19" s="284"/>
      <c r="R19" s="284"/>
      <c r="S19" s="284"/>
      <c r="T19" s="284"/>
    </row>
    <row r="20" spans="1:20" s="225" customFormat="1" ht="25.5">
      <c r="A20" s="495">
        <v>1</v>
      </c>
      <c r="B20" s="472" t="s">
        <v>394</v>
      </c>
      <c r="C20" s="472" t="s">
        <v>124</v>
      </c>
      <c r="D20" s="306">
        <v>244959358</v>
      </c>
      <c r="E20" s="306">
        <v>246226297</v>
      </c>
      <c r="F20" s="306">
        <v>1600858480</v>
      </c>
      <c r="G20" s="223"/>
      <c r="H20" s="224"/>
      <c r="I20" s="224"/>
      <c r="J20" s="493"/>
      <c r="K20" s="493"/>
      <c r="L20" s="493"/>
      <c r="M20" s="493"/>
      <c r="N20" s="493"/>
      <c r="O20" s="493"/>
      <c r="P20" s="493"/>
    </row>
    <row r="21" spans="1:20" s="225" customFormat="1" ht="25.5">
      <c r="A21" s="495">
        <v>2</v>
      </c>
      <c r="B21" s="472" t="s">
        <v>395</v>
      </c>
      <c r="C21" s="472" t="s">
        <v>125</v>
      </c>
      <c r="D21" s="306">
        <v>28005942</v>
      </c>
      <c r="E21" s="306">
        <v>28639380</v>
      </c>
      <c r="F21" s="306">
        <v>250883835</v>
      </c>
      <c r="G21" s="223"/>
      <c r="H21" s="224"/>
      <c r="I21" s="224"/>
      <c r="J21" s="493"/>
      <c r="K21" s="493"/>
      <c r="L21" s="493"/>
      <c r="M21" s="493"/>
      <c r="N21" s="493"/>
      <c r="O21" s="493"/>
      <c r="P21" s="493"/>
    </row>
    <row r="22" spans="1:20" s="225" customFormat="1" ht="25.5">
      <c r="A22" s="495"/>
      <c r="B22" s="496" t="s">
        <v>252</v>
      </c>
      <c r="C22" s="472" t="s">
        <v>193</v>
      </c>
      <c r="D22" s="306">
        <v>20000000</v>
      </c>
      <c r="E22" s="306">
        <v>20000000</v>
      </c>
      <c r="F22" s="306">
        <v>180000000</v>
      </c>
      <c r="G22" s="223"/>
      <c r="H22" s="224"/>
      <c r="I22" s="224"/>
      <c r="J22" s="493"/>
      <c r="K22" s="493"/>
      <c r="L22" s="493"/>
      <c r="M22" s="493"/>
      <c r="N22" s="493"/>
      <c r="O22" s="493"/>
      <c r="P22" s="493"/>
    </row>
    <row r="23" spans="1:20" s="225" customFormat="1" ht="25.5">
      <c r="A23" s="495"/>
      <c r="B23" s="496" t="s">
        <v>253</v>
      </c>
      <c r="C23" s="472" t="s">
        <v>194</v>
      </c>
      <c r="D23" s="306">
        <v>2505942</v>
      </c>
      <c r="E23" s="306">
        <v>3139380</v>
      </c>
      <c r="F23" s="306">
        <v>21383835</v>
      </c>
      <c r="G23" s="223"/>
      <c r="H23" s="224"/>
      <c r="I23" s="224"/>
      <c r="J23" s="493"/>
      <c r="K23" s="493"/>
      <c r="L23" s="493"/>
      <c r="M23" s="493"/>
      <c r="N23" s="493"/>
      <c r="O23" s="493"/>
      <c r="P23" s="493"/>
    </row>
    <row r="24" spans="1:20" s="225" customFormat="1" ht="25.5">
      <c r="A24" s="495"/>
      <c r="B24" s="496" t="s">
        <v>254</v>
      </c>
      <c r="C24" s="472" t="s">
        <v>229</v>
      </c>
      <c r="D24" s="306">
        <v>5500000</v>
      </c>
      <c r="E24" s="306">
        <v>5500000</v>
      </c>
      <c r="F24" s="306">
        <v>49500000</v>
      </c>
      <c r="G24" s="223"/>
      <c r="H24" s="224"/>
      <c r="I24" s="224"/>
      <c r="J24" s="493"/>
      <c r="K24" s="493"/>
      <c r="L24" s="493"/>
      <c r="M24" s="493"/>
      <c r="N24" s="493"/>
      <c r="O24" s="493"/>
      <c r="P24" s="493"/>
    </row>
    <row r="25" spans="1:20" s="225" customFormat="1" ht="55.5" customHeight="1">
      <c r="A25" s="495">
        <v>3</v>
      </c>
      <c r="B25" s="497" t="s">
        <v>516</v>
      </c>
      <c r="C25" s="472" t="s">
        <v>126</v>
      </c>
      <c r="D25" s="306">
        <v>29700000</v>
      </c>
      <c r="E25" s="306">
        <v>29700000</v>
      </c>
      <c r="F25" s="306">
        <v>267300000</v>
      </c>
      <c r="G25" s="223"/>
      <c r="H25" s="224"/>
      <c r="I25" s="224"/>
      <c r="J25" s="493"/>
      <c r="K25" s="493"/>
      <c r="L25" s="493"/>
      <c r="M25" s="493"/>
      <c r="N25" s="493"/>
      <c r="O25" s="493"/>
      <c r="P25" s="493"/>
    </row>
    <row r="26" spans="1:20" s="225" customFormat="1" ht="25.5">
      <c r="A26" s="495"/>
      <c r="B26" s="472" t="s">
        <v>396</v>
      </c>
      <c r="C26" s="472" t="s">
        <v>192</v>
      </c>
      <c r="D26" s="306">
        <v>16500000</v>
      </c>
      <c r="E26" s="306">
        <v>16500000</v>
      </c>
      <c r="F26" s="306">
        <v>148500000</v>
      </c>
      <c r="G26" s="223"/>
      <c r="H26" s="224"/>
      <c r="I26" s="224"/>
      <c r="J26" s="493"/>
      <c r="K26" s="493"/>
      <c r="L26" s="493"/>
      <c r="M26" s="493"/>
      <c r="N26" s="493"/>
      <c r="O26" s="493"/>
      <c r="P26" s="493"/>
    </row>
    <row r="27" spans="1:20" s="225" customFormat="1" ht="51">
      <c r="A27" s="495"/>
      <c r="B27" s="472" t="s">
        <v>397</v>
      </c>
      <c r="C27" s="472" t="s">
        <v>195</v>
      </c>
      <c r="D27" s="306">
        <v>13200000</v>
      </c>
      <c r="E27" s="306">
        <v>13200000</v>
      </c>
      <c r="F27" s="306">
        <v>118800000</v>
      </c>
      <c r="G27" s="223"/>
      <c r="H27" s="224"/>
      <c r="I27" s="224"/>
      <c r="J27" s="493"/>
      <c r="K27" s="493"/>
      <c r="L27" s="493"/>
      <c r="M27" s="493"/>
      <c r="N27" s="493"/>
      <c r="O27" s="493"/>
      <c r="P27" s="493"/>
    </row>
    <row r="28" spans="1:20" s="225" customFormat="1" ht="25.5">
      <c r="A28" s="495">
        <v>4</v>
      </c>
      <c r="B28" s="472" t="s">
        <v>517</v>
      </c>
      <c r="C28" s="472"/>
      <c r="D28" s="307"/>
      <c r="E28" s="307"/>
      <c r="F28" s="307"/>
      <c r="G28" s="223"/>
      <c r="H28" s="224"/>
      <c r="I28" s="224"/>
      <c r="J28" s="493"/>
      <c r="K28" s="493"/>
      <c r="L28" s="493"/>
      <c r="M28" s="493"/>
      <c r="N28" s="493"/>
      <c r="O28" s="493"/>
      <c r="P28" s="493"/>
    </row>
    <row r="29" spans="1:20" s="225" customFormat="1" ht="25.5">
      <c r="A29" s="495">
        <v>5</v>
      </c>
      <c r="B29" s="472" t="s">
        <v>518</v>
      </c>
      <c r="C29" s="472"/>
      <c r="D29" s="307"/>
      <c r="E29" s="307"/>
      <c r="F29" s="307"/>
      <c r="G29" s="223"/>
      <c r="H29" s="224"/>
      <c r="I29" s="224"/>
      <c r="J29" s="493"/>
      <c r="K29" s="493"/>
      <c r="L29" s="493"/>
      <c r="M29" s="493"/>
      <c r="N29" s="493"/>
      <c r="O29" s="493"/>
      <c r="P29" s="493"/>
    </row>
    <row r="30" spans="1:20" s="225" customFormat="1" ht="25.5">
      <c r="A30" s="495">
        <v>6</v>
      </c>
      <c r="B30" s="472" t="s">
        <v>398</v>
      </c>
      <c r="C30" s="472" t="s">
        <v>127</v>
      </c>
      <c r="D30" s="306">
        <v>7781726</v>
      </c>
      <c r="E30" s="306">
        <v>8041117</v>
      </c>
      <c r="F30" s="306">
        <v>71591860</v>
      </c>
      <c r="G30" s="223"/>
      <c r="H30" s="224"/>
      <c r="I30" s="224"/>
      <c r="J30" s="493"/>
      <c r="K30" s="493"/>
      <c r="L30" s="493"/>
      <c r="M30" s="493"/>
      <c r="N30" s="493"/>
      <c r="O30" s="493"/>
      <c r="P30" s="493"/>
    </row>
    <row r="31" spans="1:20" s="225" customFormat="1" ht="63.75">
      <c r="A31" s="495">
        <v>7</v>
      </c>
      <c r="B31" s="472" t="s">
        <v>399</v>
      </c>
      <c r="C31" s="472" t="s">
        <v>128</v>
      </c>
      <c r="D31" s="306">
        <v>15000000</v>
      </c>
      <c r="E31" s="306">
        <v>15000000</v>
      </c>
      <c r="F31" s="306">
        <v>135000000</v>
      </c>
      <c r="G31" s="223"/>
      <c r="H31" s="224"/>
      <c r="I31" s="224"/>
      <c r="J31" s="493"/>
      <c r="K31" s="493"/>
      <c r="L31" s="493"/>
      <c r="M31" s="493"/>
      <c r="N31" s="493"/>
      <c r="O31" s="493"/>
      <c r="P31" s="493"/>
    </row>
    <row r="32" spans="1:20" s="225" customFormat="1" ht="138.75" customHeight="1">
      <c r="A32" s="495">
        <v>8</v>
      </c>
      <c r="B32" s="497" t="s">
        <v>400</v>
      </c>
      <c r="C32" s="472" t="s">
        <v>129</v>
      </c>
      <c r="D32" s="306"/>
      <c r="E32" s="308"/>
      <c r="F32" s="306">
        <v>49188946</v>
      </c>
      <c r="G32" s="223"/>
      <c r="H32" s="224"/>
      <c r="I32" s="224"/>
      <c r="J32" s="493"/>
      <c r="K32" s="493"/>
      <c r="L32" s="493"/>
      <c r="M32" s="493"/>
      <c r="N32" s="493"/>
      <c r="O32" s="493"/>
      <c r="P32" s="493"/>
    </row>
    <row r="33" spans="1:20" s="225" customFormat="1" ht="51">
      <c r="A33" s="495">
        <v>9</v>
      </c>
      <c r="B33" s="472" t="s">
        <v>401</v>
      </c>
      <c r="C33" s="472" t="s">
        <v>130</v>
      </c>
      <c r="D33" s="306">
        <v>25350032</v>
      </c>
      <c r="E33" s="306">
        <v>256653930</v>
      </c>
      <c r="F33" s="306">
        <v>1792423942</v>
      </c>
      <c r="G33" s="223"/>
      <c r="H33" s="224"/>
      <c r="I33" s="224"/>
      <c r="J33" s="493"/>
      <c r="K33" s="493"/>
      <c r="L33" s="493"/>
      <c r="M33" s="493"/>
      <c r="N33" s="493"/>
      <c r="O33" s="493"/>
      <c r="P33" s="493"/>
    </row>
    <row r="34" spans="1:20" s="225" customFormat="1" ht="25.5">
      <c r="A34" s="495"/>
      <c r="B34" s="472" t="s">
        <v>277</v>
      </c>
      <c r="C34" s="472" t="s">
        <v>279</v>
      </c>
      <c r="D34" s="306">
        <v>18011398</v>
      </c>
      <c r="E34" s="306">
        <v>203442747</v>
      </c>
      <c r="F34" s="306">
        <v>1451767835</v>
      </c>
      <c r="G34" s="223"/>
      <c r="H34" s="224"/>
      <c r="I34" s="224"/>
      <c r="J34" s="493"/>
      <c r="K34" s="493"/>
      <c r="L34" s="493"/>
      <c r="M34" s="493"/>
      <c r="N34" s="493"/>
      <c r="O34" s="493"/>
      <c r="P34" s="493"/>
    </row>
    <row r="35" spans="1:20" s="225" customFormat="1" ht="25.5">
      <c r="A35" s="495"/>
      <c r="B35" s="472" t="s">
        <v>278</v>
      </c>
      <c r="C35" s="472" t="s">
        <v>280</v>
      </c>
      <c r="D35" s="306">
        <v>7338634</v>
      </c>
      <c r="E35" s="306">
        <v>53211183</v>
      </c>
      <c r="F35" s="306">
        <v>340656107</v>
      </c>
      <c r="G35" s="223"/>
      <c r="H35" s="224"/>
      <c r="I35" s="224"/>
      <c r="J35" s="493"/>
      <c r="K35" s="493"/>
      <c r="L35" s="493"/>
      <c r="M35" s="493"/>
      <c r="N35" s="493"/>
      <c r="O35" s="493"/>
      <c r="P35" s="493"/>
    </row>
    <row r="36" spans="1:20" s="225" customFormat="1" ht="25.5">
      <c r="A36" s="495"/>
      <c r="B36" s="472" t="s">
        <v>434</v>
      </c>
      <c r="C36" s="472" t="s">
        <v>435</v>
      </c>
      <c r="D36" s="307"/>
      <c r="E36" s="307"/>
      <c r="F36" s="307"/>
      <c r="G36" s="223"/>
      <c r="H36" s="224"/>
      <c r="I36" s="224"/>
      <c r="J36" s="493"/>
      <c r="K36" s="493"/>
      <c r="L36" s="493"/>
      <c r="M36" s="493"/>
      <c r="N36" s="493"/>
      <c r="O36" s="493"/>
      <c r="P36" s="493"/>
    </row>
    <row r="37" spans="1:20" s="225" customFormat="1" ht="25.5">
      <c r="A37" s="495">
        <v>10</v>
      </c>
      <c r="B37" s="472" t="s">
        <v>402</v>
      </c>
      <c r="C37" s="472" t="s">
        <v>131</v>
      </c>
      <c r="D37" s="308">
        <v>70672</v>
      </c>
      <c r="E37" s="308">
        <v>72700</v>
      </c>
      <c r="F37" s="306">
        <v>541315</v>
      </c>
      <c r="G37" s="223"/>
      <c r="H37" s="224"/>
      <c r="I37" s="224"/>
      <c r="J37" s="493"/>
      <c r="K37" s="493"/>
      <c r="L37" s="493"/>
      <c r="M37" s="493"/>
      <c r="N37" s="493"/>
      <c r="O37" s="493"/>
      <c r="P37" s="493"/>
    </row>
    <row r="38" spans="1:20" s="225" customFormat="1" ht="25.5">
      <c r="A38" s="495"/>
      <c r="B38" s="472" t="s">
        <v>281</v>
      </c>
      <c r="C38" s="472" t="s">
        <v>132</v>
      </c>
      <c r="D38" s="306">
        <v>70672</v>
      </c>
      <c r="E38" s="308">
        <v>72700</v>
      </c>
      <c r="F38" s="306">
        <v>541315</v>
      </c>
      <c r="G38" s="223"/>
      <c r="H38" s="224"/>
      <c r="I38" s="224"/>
      <c r="J38" s="493"/>
      <c r="K38" s="493"/>
      <c r="L38" s="493"/>
      <c r="M38" s="493"/>
      <c r="N38" s="493"/>
      <c r="O38" s="493"/>
      <c r="P38" s="493"/>
    </row>
    <row r="39" spans="1:20" s="225" customFormat="1" ht="25.5">
      <c r="A39" s="495"/>
      <c r="B39" s="472" t="s">
        <v>403</v>
      </c>
      <c r="C39" s="472" t="s">
        <v>196</v>
      </c>
      <c r="D39" s="306"/>
      <c r="E39" s="306"/>
      <c r="F39" s="306"/>
      <c r="G39" s="223"/>
      <c r="H39" s="224"/>
      <c r="I39" s="224"/>
      <c r="J39" s="493"/>
      <c r="K39" s="493"/>
      <c r="L39" s="493"/>
      <c r="M39" s="493"/>
      <c r="N39" s="493"/>
      <c r="O39" s="493"/>
      <c r="P39" s="493"/>
    </row>
    <row r="40" spans="1:20" s="225" customFormat="1" ht="25.5">
      <c r="A40" s="495"/>
      <c r="B40" s="472" t="s">
        <v>282</v>
      </c>
      <c r="C40" s="472" t="s">
        <v>191</v>
      </c>
      <c r="D40" s="307"/>
      <c r="E40" s="307"/>
      <c r="F40" s="307"/>
      <c r="G40" s="223"/>
      <c r="H40" s="224"/>
      <c r="I40" s="224"/>
      <c r="J40" s="493"/>
      <c r="K40" s="493"/>
      <c r="L40" s="493"/>
      <c r="M40" s="493"/>
      <c r="N40" s="493"/>
      <c r="O40" s="493"/>
      <c r="P40" s="493"/>
    </row>
    <row r="41" spans="1:20" s="225" customFormat="1" ht="25.5">
      <c r="A41" s="495" t="s">
        <v>133</v>
      </c>
      <c r="B41" s="471" t="s">
        <v>404</v>
      </c>
      <c r="C41" s="472" t="s">
        <v>134</v>
      </c>
      <c r="D41" s="314">
        <v>8377109</v>
      </c>
      <c r="E41" s="309">
        <v>-496712662</v>
      </c>
      <c r="F41" s="309">
        <v>-550581361</v>
      </c>
      <c r="G41" s="223"/>
      <c r="H41" s="224"/>
      <c r="I41" s="224"/>
      <c r="J41" s="493"/>
      <c r="K41" s="493"/>
      <c r="L41" s="493"/>
      <c r="M41" s="493"/>
      <c r="N41" s="493"/>
      <c r="O41" s="493"/>
      <c r="P41" s="493"/>
    </row>
    <row r="42" spans="1:20" s="225" customFormat="1" ht="25.5">
      <c r="A42" s="495" t="s">
        <v>135</v>
      </c>
      <c r="B42" s="471" t="s">
        <v>405</v>
      </c>
      <c r="C42" s="472" t="s">
        <v>136</v>
      </c>
      <c r="D42" s="309">
        <v>10373342950</v>
      </c>
      <c r="E42" s="309">
        <v>8891434150</v>
      </c>
      <c r="F42" s="309">
        <v>16295816400</v>
      </c>
      <c r="G42" s="223"/>
      <c r="H42" s="224"/>
      <c r="I42" s="224"/>
      <c r="J42" s="493"/>
      <c r="K42" s="493"/>
      <c r="L42" s="493"/>
      <c r="M42" s="493"/>
      <c r="N42" s="493"/>
      <c r="O42" s="493"/>
      <c r="P42" s="493"/>
    </row>
    <row r="43" spans="1:20" s="225" customFormat="1" ht="51">
      <c r="A43" s="495">
        <v>1</v>
      </c>
      <c r="B43" s="472" t="s">
        <v>519</v>
      </c>
      <c r="C43" s="472" t="s">
        <v>137</v>
      </c>
      <c r="D43" s="315">
        <v>-159205013</v>
      </c>
      <c r="E43" s="308">
        <v>4112339696</v>
      </c>
      <c r="F43" s="310">
        <v>2165621108</v>
      </c>
      <c r="G43" s="223"/>
      <c r="H43" s="224"/>
      <c r="I43" s="224"/>
      <c r="J43" s="493"/>
      <c r="K43" s="493"/>
      <c r="L43" s="493"/>
      <c r="M43" s="493"/>
      <c r="N43" s="493"/>
      <c r="O43" s="493"/>
      <c r="P43" s="493"/>
    </row>
    <row r="44" spans="1:20" s="225" customFormat="1" ht="25.5">
      <c r="A44" s="495">
        <v>2</v>
      </c>
      <c r="B44" s="472" t="s">
        <v>407</v>
      </c>
      <c r="C44" s="472" t="s">
        <v>138</v>
      </c>
      <c r="D44" s="308">
        <v>10532547963</v>
      </c>
      <c r="E44" s="308">
        <v>4779094454</v>
      </c>
      <c r="F44" s="308">
        <v>14130195292</v>
      </c>
      <c r="G44" s="223"/>
      <c r="H44" s="224"/>
      <c r="I44" s="224"/>
      <c r="J44" s="493"/>
      <c r="K44" s="493"/>
      <c r="L44" s="493"/>
      <c r="M44" s="493"/>
      <c r="N44" s="493"/>
      <c r="O44" s="493"/>
      <c r="P44" s="493"/>
    </row>
    <row r="45" spans="1:20" s="225" customFormat="1" ht="51">
      <c r="A45" s="495" t="s">
        <v>139</v>
      </c>
      <c r="B45" s="471" t="s">
        <v>408</v>
      </c>
      <c r="C45" s="472" t="s">
        <v>140</v>
      </c>
      <c r="D45" s="309">
        <v>10381720059</v>
      </c>
      <c r="E45" s="309">
        <v>8394721488</v>
      </c>
      <c r="F45" s="309">
        <v>15745235039</v>
      </c>
      <c r="G45" s="223"/>
      <c r="H45" s="224"/>
      <c r="I45" s="224"/>
      <c r="J45" s="493"/>
      <c r="K45" s="493"/>
      <c r="L45" s="493"/>
      <c r="M45" s="493"/>
      <c r="N45" s="493"/>
      <c r="O45" s="493"/>
      <c r="P45" s="493"/>
    </row>
    <row r="46" spans="1:20" s="225" customFormat="1" ht="25.5">
      <c r="A46" s="495" t="s">
        <v>67</v>
      </c>
      <c r="B46" s="471" t="s">
        <v>409</v>
      </c>
      <c r="C46" s="472" t="s">
        <v>141</v>
      </c>
      <c r="D46" s="309">
        <v>250346916709</v>
      </c>
      <c r="E46" s="309">
        <v>238391877261</v>
      </c>
      <c r="F46" s="309">
        <v>79035385746</v>
      </c>
      <c r="G46" s="223"/>
      <c r="H46" s="224"/>
      <c r="I46" s="224"/>
      <c r="J46" s="493"/>
      <c r="K46" s="493"/>
      <c r="L46" s="493"/>
      <c r="M46" s="493"/>
      <c r="N46" s="493"/>
      <c r="O46" s="493"/>
      <c r="P46" s="493"/>
    </row>
    <row r="47" spans="1:20" s="225" customFormat="1" ht="38.25">
      <c r="A47" s="495" t="s">
        <v>142</v>
      </c>
      <c r="B47" s="471" t="s">
        <v>410</v>
      </c>
      <c r="C47" s="472" t="s">
        <v>143</v>
      </c>
      <c r="D47" s="309">
        <v>8865067136</v>
      </c>
      <c r="E47" s="309">
        <v>11955039448</v>
      </c>
      <c r="F47" s="309">
        <v>180176598099</v>
      </c>
      <c r="G47" s="223"/>
      <c r="H47" s="224"/>
      <c r="I47" s="224"/>
      <c r="J47" s="493"/>
      <c r="K47" s="493"/>
      <c r="L47" s="493"/>
      <c r="M47" s="493"/>
      <c r="N47" s="493"/>
      <c r="O47" s="493"/>
      <c r="P47" s="493"/>
      <c r="Q47" s="285"/>
      <c r="R47" s="285"/>
      <c r="S47" s="285"/>
      <c r="T47" s="285"/>
    </row>
    <row r="48" spans="1:20" s="225" customFormat="1" ht="51">
      <c r="A48" s="495">
        <v>1</v>
      </c>
      <c r="B48" s="472" t="s">
        <v>411</v>
      </c>
      <c r="C48" s="472" t="s">
        <v>283</v>
      </c>
      <c r="D48" s="308">
        <v>10381720059</v>
      </c>
      <c r="E48" s="308">
        <v>8394721488</v>
      </c>
      <c r="F48" s="308">
        <v>15745235039</v>
      </c>
      <c r="G48" s="223"/>
      <c r="H48" s="224"/>
      <c r="I48" s="224"/>
      <c r="J48" s="493"/>
      <c r="K48" s="493"/>
      <c r="L48" s="493"/>
      <c r="M48" s="493"/>
      <c r="N48" s="493"/>
      <c r="O48" s="493"/>
      <c r="P48" s="493"/>
    </row>
    <row r="49" spans="1:16" s="225" customFormat="1" ht="51">
      <c r="A49" s="495">
        <v>2</v>
      </c>
      <c r="B49" s="472" t="s">
        <v>520</v>
      </c>
      <c r="C49" s="472" t="s">
        <v>284</v>
      </c>
      <c r="D49" s="307"/>
      <c r="E49" s="307"/>
      <c r="F49" s="307"/>
      <c r="G49" s="223"/>
      <c r="H49" s="224"/>
      <c r="I49" s="224"/>
      <c r="J49" s="493"/>
      <c r="K49" s="493"/>
      <c r="L49" s="493"/>
      <c r="M49" s="493"/>
      <c r="N49" s="493"/>
      <c r="O49" s="493"/>
      <c r="P49" s="493"/>
    </row>
    <row r="50" spans="1:16" s="225" customFormat="1" ht="51">
      <c r="A50" s="495">
        <v>3</v>
      </c>
      <c r="B50" s="472" t="s">
        <v>583</v>
      </c>
      <c r="C50" s="472" t="s">
        <v>144</v>
      </c>
      <c r="D50" s="308">
        <v>-1516652923</v>
      </c>
      <c r="E50" s="310">
        <v>3560317960</v>
      </c>
      <c r="F50" s="310">
        <v>164431363060</v>
      </c>
      <c r="G50" s="223"/>
      <c r="H50" s="224"/>
      <c r="I50" s="224"/>
      <c r="J50" s="493"/>
      <c r="K50" s="493"/>
      <c r="L50" s="493"/>
      <c r="M50" s="493"/>
      <c r="N50" s="493"/>
      <c r="O50" s="493"/>
      <c r="P50" s="493"/>
    </row>
    <row r="51" spans="1:16" s="225" customFormat="1" ht="25.5">
      <c r="A51" s="495" t="s">
        <v>145</v>
      </c>
      <c r="B51" s="471" t="s">
        <v>412</v>
      </c>
      <c r="C51" s="472" t="s">
        <v>146</v>
      </c>
      <c r="D51" s="307">
        <v>259211983845</v>
      </c>
      <c r="E51" s="307">
        <v>250346916709</v>
      </c>
      <c r="F51" s="307">
        <v>259211983845</v>
      </c>
      <c r="G51" s="223"/>
      <c r="H51" s="224"/>
      <c r="I51" s="224"/>
      <c r="J51" s="493"/>
      <c r="K51" s="493"/>
      <c r="L51" s="493"/>
      <c r="M51" s="493"/>
      <c r="N51" s="493"/>
      <c r="O51" s="493"/>
      <c r="P51" s="493"/>
    </row>
    <row r="52" spans="1:16" s="225" customFormat="1" ht="38.25">
      <c r="A52" s="495" t="s">
        <v>255</v>
      </c>
      <c r="B52" s="471" t="s">
        <v>413</v>
      </c>
      <c r="C52" s="472" t="s">
        <v>256</v>
      </c>
      <c r="D52" s="307"/>
      <c r="E52" s="307"/>
      <c r="F52" s="306"/>
      <c r="G52" s="223"/>
      <c r="H52" s="224"/>
      <c r="I52" s="224"/>
      <c r="J52" s="493"/>
      <c r="K52" s="493"/>
      <c r="L52" s="493"/>
      <c r="M52" s="493"/>
      <c r="N52" s="493"/>
      <c r="O52" s="493"/>
      <c r="P52" s="493"/>
    </row>
    <row r="53" spans="1:16" s="225" customFormat="1" ht="38.25">
      <c r="A53" s="495"/>
      <c r="B53" s="472" t="s">
        <v>414</v>
      </c>
      <c r="C53" s="472" t="s">
        <v>257</v>
      </c>
      <c r="D53" s="307"/>
      <c r="E53" s="498"/>
      <c r="F53" s="306"/>
      <c r="G53" s="223"/>
      <c r="H53" s="224"/>
      <c r="I53" s="224"/>
      <c r="J53" s="493"/>
      <c r="K53" s="493"/>
      <c r="L53" s="493"/>
      <c r="M53" s="493"/>
      <c r="N53" s="493"/>
      <c r="O53" s="493"/>
      <c r="P53" s="493"/>
    </row>
    <row r="54" spans="1:16">
      <c r="A54" s="218"/>
      <c r="B54" s="218"/>
      <c r="C54" s="250"/>
      <c r="D54" s="250"/>
      <c r="E54" s="286"/>
      <c r="F54" s="219"/>
    </row>
    <row r="55" spans="1:16" s="218" customFormat="1">
      <c r="A55" s="255" t="s">
        <v>626</v>
      </c>
      <c r="C55" s="250"/>
      <c r="D55" s="246" t="s">
        <v>627</v>
      </c>
      <c r="E55" s="251"/>
      <c r="F55" s="219"/>
      <c r="G55" s="224"/>
      <c r="H55" s="224"/>
      <c r="I55" s="224"/>
      <c r="J55" s="493"/>
      <c r="K55" s="493"/>
      <c r="L55" s="493"/>
      <c r="M55" s="493"/>
      <c r="N55" s="493"/>
      <c r="O55" s="493"/>
      <c r="P55" s="493"/>
    </row>
    <row r="56" spans="1:16" s="218" customFormat="1">
      <c r="A56" s="252" t="s">
        <v>176</v>
      </c>
      <c r="C56" s="250"/>
      <c r="D56" s="253" t="s">
        <v>177</v>
      </c>
      <c r="E56" s="253"/>
      <c r="F56" s="219"/>
      <c r="G56" s="224"/>
      <c r="H56" s="224"/>
      <c r="I56" s="224"/>
      <c r="J56" s="493"/>
      <c r="K56" s="493"/>
      <c r="L56" s="493"/>
      <c r="M56" s="493"/>
      <c r="N56" s="493"/>
      <c r="O56" s="493"/>
      <c r="P56" s="493"/>
    </row>
    <row r="57" spans="1:16" s="218" customFormat="1">
      <c r="C57" s="250"/>
      <c r="D57" s="250"/>
      <c r="E57" s="250"/>
      <c r="F57" s="219"/>
      <c r="G57" s="224"/>
      <c r="H57" s="224"/>
      <c r="I57" s="224"/>
      <c r="J57" s="493"/>
      <c r="K57" s="493"/>
      <c r="L57" s="493"/>
      <c r="M57" s="493"/>
      <c r="N57" s="493"/>
      <c r="O57" s="493"/>
      <c r="P57" s="493"/>
    </row>
    <row r="58" spans="1:16" s="218" customFormat="1">
      <c r="C58" s="250"/>
      <c r="D58" s="250"/>
      <c r="E58" s="250"/>
      <c r="F58" s="219"/>
      <c r="G58" s="224"/>
      <c r="H58" s="224"/>
      <c r="I58" s="224"/>
      <c r="J58" s="493"/>
      <c r="K58" s="493"/>
      <c r="L58" s="493"/>
      <c r="M58" s="493"/>
      <c r="N58" s="493"/>
      <c r="O58" s="493"/>
      <c r="P58" s="493"/>
    </row>
    <row r="59" spans="1:16" s="218" customFormat="1">
      <c r="C59" s="250"/>
      <c r="D59" s="250"/>
      <c r="E59" s="250"/>
      <c r="F59" s="219"/>
      <c r="G59" s="224"/>
      <c r="H59" s="224"/>
      <c r="I59" s="224"/>
      <c r="J59" s="493"/>
      <c r="K59" s="493"/>
      <c r="L59" s="493"/>
      <c r="M59" s="493"/>
      <c r="N59" s="493"/>
      <c r="O59" s="493"/>
      <c r="P59" s="493"/>
    </row>
    <row r="60" spans="1:16" s="218" customFormat="1">
      <c r="C60" s="250"/>
      <c r="D60" s="250"/>
      <c r="E60" s="250"/>
      <c r="F60" s="219"/>
      <c r="G60" s="224"/>
      <c r="H60" s="224"/>
      <c r="I60" s="224"/>
      <c r="J60" s="493"/>
      <c r="K60" s="493"/>
      <c r="L60" s="493"/>
      <c r="M60" s="493"/>
      <c r="N60" s="493"/>
      <c r="O60" s="493"/>
      <c r="P60" s="493"/>
    </row>
    <row r="61" spans="1:16" s="218" customFormat="1">
      <c r="C61" s="250"/>
      <c r="D61" s="250"/>
      <c r="E61" s="250"/>
      <c r="F61" s="219"/>
      <c r="G61" s="224"/>
      <c r="H61" s="224"/>
      <c r="I61" s="224"/>
      <c r="J61" s="493"/>
      <c r="K61" s="493"/>
      <c r="L61" s="493"/>
      <c r="M61" s="493"/>
      <c r="N61" s="493"/>
      <c r="O61" s="493"/>
      <c r="P61" s="493"/>
    </row>
    <row r="62" spans="1:16" s="218" customFormat="1">
      <c r="C62" s="250"/>
      <c r="D62" s="250"/>
      <c r="E62" s="250"/>
      <c r="F62" s="219"/>
      <c r="G62" s="224"/>
      <c r="H62" s="224"/>
      <c r="I62" s="224"/>
      <c r="J62" s="493"/>
      <c r="K62" s="493"/>
      <c r="L62" s="493"/>
      <c r="M62" s="493"/>
      <c r="N62" s="493"/>
      <c r="O62" s="493"/>
      <c r="P62" s="493"/>
    </row>
    <row r="63" spans="1:16" s="218" customFormat="1">
      <c r="A63" s="254"/>
      <c r="B63" s="254"/>
      <c r="C63" s="250"/>
      <c r="D63" s="231"/>
      <c r="E63" s="231"/>
      <c r="F63" s="219"/>
      <c r="G63" s="224"/>
      <c r="H63" s="224"/>
      <c r="I63" s="224"/>
      <c r="J63" s="493"/>
      <c r="K63" s="493"/>
      <c r="L63" s="493"/>
      <c r="M63" s="493"/>
      <c r="N63" s="493"/>
      <c r="O63" s="493"/>
      <c r="P63" s="493"/>
    </row>
    <row r="64" spans="1:16" s="218" customFormat="1">
      <c r="A64" s="255" t="s">
        <v>236</v>
      </c>
      <c r="C64" s="250"/>
      <c r="D64" s="251" t="s">
        <v>445</v>
      </c>
      <c r="E64" s="251"/>
      <c r="F64" s="219"/>
      <c r="G64" s="224"/>
      <c r="H64" s="224"/>
      <c r="I64" s="224"/>
      <c r="J64" s="493"/>
      <c r="K64" s="493"/>
      <c r="L64" s="493"/>
      <c r="M64" s="493"/>
      <c r="N64" s="493"/>
      <c r="O64" s="493"/>
      <c r="P64" s="493"/>
    </row>
    <row r="65" spans="1:16" s="218" customFormat="1">
      <c r="A65" s="255" t="s">
        <v>592</v>
      </c>
      <c r="C65" s="250"/>
      <c r="D65" s="251"/>
      <c r="E65" s="251"/>
      <c r="F65" s="219"/>
      <c r="G65" s="224"/>
      <c r="H65" s="224"/>
      <c r="I65" s="224"/>
      <c r="J65" s="493"/>
      <c r="K65" s="493"/>
      <c r="L65" s="493"/>
      <c r="M65" s="493"/>
      <c r="N65" s="493"/>
      <c r="O65" s="493"/>
      <c r="P65" s="493"/>
    </row>
    <row r="66" spans="1:16" s="218" customFormat="1">
      <c r="A66" s="218" t="s">
        <v>237</v>
      </c>
      <c r="C66" s="250"/>
      <c r="D66" s="250"/>
      <c r="E66" s="250"/>
      <c r="F66" s="219"/>
      <c r="G66" s="224"/>
      <c r="H66" s="224"/>
      <c r="I66" s="224"/>
      <c r="J66" s="493"/>
      <c r="K66" s="493"/>
      <c r="L66" s="493"/>
      <c r="M66" s="493"/>
      <c r="N66" s="493"/>
      <c r="O66" s="493"/>
      <c r="P66" s="493"/>
    </row>
    <row r="67" spans="1:16">
      <c r="A67" s="218"/>
      <c r="B67" s="218"/>
      <c r="C67" s="250"/>
      <c r="D67" s="250"/>
      <c r="E67" s="286"/>
      <c r="F67" s="21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view="pageBreakPreview" topLeftCell="A55" zoomScaleNormal="100" zoomScaleSheetLayoutView="100" workbookViewId="0">
      <selection activeCell="F39" sqref="F39"/>
    </sheetView>
  </sheetViews>
  <sheetFormatPr defaultColWidth="9.140625" defaultRowHeight="12.75"/>
  <cols>
    <col min="1" max="1" width="6" style="276" customWidth="1"/>
    <col min="2" max="2" width="33.7109375" style="228" customWidth="1"/>
    <col min="3" max="3" width="12.28515625" style="228" customWidth="1"/>
    <col min="4" max="4" width="14.85546875" style="228" customWidth="1"/>
    <col min="5" max="5" width="20" style="228" customWidth="1"/>
    <col min="6" max="6" width="27" style="228" customWidth="1"/>
    <col min="7" max="7" width="18.42578125" style="228" customWidth="1"/>
    <col min="8" max="8" width="2.5703125" style="228" customWidth="1"/>
    <col min="9" max="9" width="14.28515625" style="215" customWidth="1"/>
    <col min="10" max="11" width="15" style="215" bestFit="1" customWidth="1"/>
    <col min="12" max="12" width="13.28515625" style="215" bestFit="1" customWidth="1"/>
    <col min="13" max="13" width="19.5703125" style="215" bestFit="1" customWidth="1"/>
    <col min="14" max="14" width="7.5703125" style="215" customWidth="1"/>
    <col min="15" max="15" width="14.85546875" style="215" bestFit="1" customWidth="1"/>
    <col min="16" max="16" width="8.7109375" style="215"/>
    <col min="17" max="18" width="9.140625" style="215"/>
    <col min="19" max="16384" width="9.140625" style="228"/>
  </cols>
  <sheetData>
    <row r="1" spans="1:18" ht="25.5" customHeight="1">
      <c r="A1" s="359" t="s">
        <v>507</v>
      </c>
      <c r="B1" s="359"/>
      <c r="C1" s="359"/>
      <c r="D1" s="359"/>
      <c r="E1" s="359"/>
      <c r="F1" s="359"/>
      <c r="G1" s="359"/>
      <c r="H1" s="321"/>
    </row>
    <row r="2" spans="1:18" ht="29.25" customHeight="1">
      <c r="A2" s="370" t="s">
        <v>508</v>
      </c>
      <c r="B2" s="370"/>
      <c r="C2" s="370"/>
      <c r="D2" s="370"/>
      <c r="E2" s="370"/>
      <c r="F2" s="370"/>
      <c r="G2" s="370"/>
      <c r="H2" s="323"/>
    </row>
    <row r="3" spans="1:18">
      <c r="A3" s="361" t="s">
        <v>261</v>
      </c>
      <c r="B3" s="361"/>
      <c r="C3" s="361"/>
      <c r="D3" s="361"/>
      <c r="E3" s="361"/>
      <c r="F3" s="361"/>
      <c r="G3" s="361"/>
      <c r="H3" s="322"/>
    </row>
    <row r="4" spans="1:18">
      <c r="A4" s="361"/>
      <c r="B4" s="361"/>
      <c r="C4" s="361"/>
      <c r="D4" s="361"/>
      <c r="E4" s="361"/>
      <c r="F4" s="361"/>
      <c r="G4" s="361"/>
      <c r="H4" s="322"/>
    </row>
    <row r="5" spans="1:18">
      <c r="A5" s="363" t="str">
        <f>'ngay thang'!B12</f>
        <v>Tại ngày 30 tháng 9 năm 2024/ As at 30 Sep 2024</v>
      </c>
      <c r="B5" s="363"/>
      <c r="C5" s="363"/>
      <c r="D5" s="363"/>
      <c r="E5" s="363"/>
      <c r="F5" s="363"/>
      <c r="G5" s="363"/>
      <c r="H5" s="324"/>
    </row>
    <row r="6" spans="1:18">
      <c r="A6" s="324"/>
      <c r="B6" s="324"/>
      <c r="C6" s="324"/>
      <c r="D6" s="324"/>
      <c r="E6" s="324"/>
      <c r="F6" s="215"/>
      <c r="G6" s="215"/>
      <c r="H6" s="215"/>
    </row>
    <row r="7" spans="1:18" ht="31.5" customHeight="1">
      <c r="A7" s="358" t="s">
        <v>610</v>
      </c>
      <c r="B7" s="358"/>
      <c r="C7" s="358" t="s">
        <v>611</v>
      </c>
      <c r="D7" s="358"/>
      <c r="E7" s="358"/>
      <c r="F7" s="358"/>
      <c r="G7" s="215"/>
      <c r="H7" s="215"/>
    </row>
    <row r="8" spans="1:18" ht="29.25" customHeight="1">
      <c r="A8" s="358" t="s">
        <v>606</v>
      </c>
      <c r="B8" s="358"/>
      <c r="C8" s="358" t="s">
        <v>607</v>
      </c>
      <c r="D8" s="358"/>
      <c r="E8" s="358"/>
      <c r="F8" s="358"/>
      <c r="G8" s="238"/>
      <c r="H8" s="258"/>
    </row>
    <row r="9" spans="1:18" ht="29.25" customHeight="1">
      <c r="A9" s="357" t="s">
        <v>608</v>
      </c>
      <c r="B9" s="357"/>
      <c r="C9" s="357" t="s">
        <v>609</v>
      </c>
      <c r="D9" s="357"/>
      <c r="E9" s="357"/>
      <c r="F9" s="357"/>
      <c r="G9" s="239"/>
      <c r="H9" s="258"/>
    </row>
    <row r="10" spans="1:18" ht="29.25" customHeight="1">
      <c r="A10" s="357" t="s">
        <v>612</v>
      </c>
      <c r="B10" s="357"/>
      <c r="C10" s="357" t="str">
        <f>'ngay thang'!B14</f>
        <v>Ngày 03 tháng 10 năm 2024
03 Oct 2024</v>
      </c>
      <c r="D10" s="357"/>
      <c r="E10" s="357"/>
      <c r="F10" s="357"/>
      <c r="G10" s="239"/>
      <c r="H10" s="319"/>
    </row>
    <row r="11" spans="1:18" ht="23.25" customHeight="1">
      <c r="A11" s="319"/>
      <c r="B11" s="319"/>
      <c r="C11" s="319"/>
      <c r="D11" s="319"/>
      <c r="E11" s="319"/>
      <c r="F11" s="319"/>
      <c r="G11" s="239"/>
      <c r="H11" s="319"/>
    </row>
    <row r="12" spans="1:18" s="260" customFormat="1" ht="18.75" customHeight="1">
      <c r="A12" s="259" t="s">
        <v>264</v>
      </c>
      <c r="I12" s="215"/>
      <c r="J12" s="215"/>
      <c r="K12" s="215"/>
      <c r="L12" s="215"/>
      <c r="M12" s="215"/>
      <c r="N12" s="215"/>
      <c r="O12" s="215"/>
      <c r="P12" s="215"/>
      <c r="Q12" s="215"/>
      <c r="R12" s="215"/>
    </row>
    <row r="13" spans="1:18" ht="63" customHeight="1">
      <c r="A13" s="232" t="s">
        <v>200</v>
      </c>
      <c r="B13" s="232" t="s">
        <v>201</v>
      </c>
      <c r="C13" s="232" t="s">
        <v>199</v>
      </c>
      <c r="D13" s="232" t="s">
        <v>230</v>
      </c>
      <c r="E13" s="232" t="s">
        <v>202</v>
      </c>
      <c r="F13" s="232" t="s">
        <v>203</v>
      </c>
      <c r="G13" s="261" t="s">
        <v>204</v>
      </c>
      <c r="H13" s="262"/>
    </row>
    <row r="14" spans="1:18" ht="63" customHeight="1">
      <c r="A14" s="232" t="s">
        <v>46</v>
      </c>
      <c r="B14" s="263" t="s">
        <v>521</v>
      </c>
      <c r="C14" s="232"/>
      <c r="D14" s="232"/>
      <c r="E14" s="232"/>
      <c r="F14" s="232"/>
      <c r="G14" s="261"/>
      <c r="H14" s="262"/>
    </row>
    <row r="15" spans="1:18" s="245" customFormat="1" ht="51">
      <c r="A15" s="264" t="s">
        <v>56</v>
      </c>
      <c r="B15" s="264" t="s">
        <v>522</v>
      </c>
      <c r="C15" s="264">
        <v>2246</v>
      </c>
      <c r="D15" s="265"/>
      <c r="E15" s="265"/>
      <c r="F15" s="265"/>
      <c r="G15" s="266"/>
      <c r="I15" s="215"/>
      <c r="J15" s="215"/>
      <c r="K15" s="215"/>
      <c r="L15" s="215"/>
      <c r="M15" s="215"/>
      <c r="N15" s="215"/>
      <c r="O15" s="215"/>
      <c r="P15" s="215"/>
      <c r="Q15" s="215"/>
      <c r="R15" s="215"/>
    </row>
    <row r="16" spans="1:18" s="215" customFormat="1">
      <c r="A16" s="229">
        <v>1</v>
      </c>
      <c r="B16" s="293" t="s">
        <v>620</v>
      </c>
      <c r="C16" s="229">
        <v>2246.1</v>
      </c>
      <c r="D16" s="294">
        <v>480442</v>
      </c>
      <c r="E16" s="344">
        <v>25750</v>
      </c>
      <c r="F16" s="296">
        <f>E16*D16</f>
        <v>12371381500</v>
      </c>
      <c r="G16" s="330">
        <f t="shared" ref="G16:G30" si="0">IFERROR(F16/$F$62," ")</f>
        <v>4.6702439656100631E-2</v>
      </c>
      <c r="H16" s="267"/>
      <c r="M16" s="268"/>
      <c r="N16" s="268"/>
      <c r="O16" s="268"/>
      <c r="P16" s="269"/>
    </row>
    <row r="17" spans="1:16" s="215" customFormat="1">
      <c r="A17" s="229">
        <v>2</v>
      </c>
      <c r="B17" s="293" t="s">
        <v>643</v>
      </c>
      <c r="C17" s="229">
        <v>2246.1999999999998</v>
      </c>
      <c r="D17" s="294">
        <v>494400</v>
      </c>
      <c r="E17" s="344">
        <v>49700</v>
      </c>
      <c r="F17" s="296">
        <f t="shared" ref="F17:F32" si="1">E17*D17</f>
        <v>24571680000</v>
      </c>
      <c r="G17" s="330">
        <f t="shared" si="0"/>
        <v>9.2759034425461281E-2</v>
      </c>
      <c r="H17" s="267"/>
      <c r="M17" s="268"/>
      <c r="N17" s="268"/>
      <c r="O17" s="268"/>
      <c r="P17" s="269"/>
    </row>
    <row r="18" spans="1:16" s="215" customFormat="1">
      <c r="A18" s="229">
        <v>3</v>
      </c>
      <c r="B18" s="293" t="s">
        <v>633</v>
      </c>
      <c r="C18" s="229">
        <v>2246.3000000000002</v>
      </c>
      <c r="D18" s="294">
        <v>251800</v>
      </c>
      <c r="E18" s="344">
        <v>42850</v>
      </c>
      <c r="F18" s="296">
        <f t="shared" si="1"/>
        <v>10789630000</v>
      </c>
      <c r="G18" s="330">
        <f t="shared" si="0"/>
        <v>4.073126707689461E-2</v>
      </c>
      <c r="H18" s="267"/>
      <c r="M18" s="268"/>
      <c r="N18" s="268"/>
      <c r="O18" s="268"/>
      <c r="P18" s="269"/>
    </row>
    <row r="19" spans="1:16" s="215" customFormat="1">
      <c r="A19" s="229">
        <v>4</v>
      </c>
      <c r="B19" s="293" t="s">
        <v>632</v>
      </c>
      <c r="C19" s="229">
        <v>2246.4</v>
      </c>
      <c r="D19" s="294">
        <v>618900</v>
      </c>
      <c r="E19" s="344">
        <v>36950</v>
      </c>
      <c r="F19" s="296">
        <f t="shared" ref="F19:F28" si="2">E19*D19</f>
        <v>22868355000</v>
      </c>
      <c r="G19" s="330">
        <f t="shared" si="0"/>
        <v>8.6328917220909171E-2</v>
      </c>
      <c r="H19" s="267"/>
      <c r="M19" s="268"/>
      <c r="N19" s="268"/>
      <c r="O19" s="268"/>
      <c r="P19" s="269"/>
    </row>
    <row r="20" spans="1:16" s="215" customFormat="1">
      <c r="A20" s="229">
        <v>5</v>
      </c>
      <c r="B20" s="293" t="s">
        <v>646</v>
      </c>
      <c r="C20" s="229">
        <v>2246.5</v>
      </c>
      <c r="D20" s="294">
        <v>1004100</v>
      </c>
      <c r="E20" s="344">
        <v>12200</v>
      </c>
      <c r="F20" s="296">
        <f t="shared" si="2"/>
        <v>12250020000</v>
      </c>
      <c r="G20" s="330">
        <f t="shared" si="0"/>
        <v>4.6244295338885626E-2</v>
      </c>
      <c r="H20" s="267"/>
      <c r="M20" s="268"/>
      <c r="N20" s="268"/>
      <c r="O20" s="268"/>
      <c r="P20" s="269"/>
    </row>
    <row r="21" spans="1:16" s="215" customFormat="1">
      <c r="A21" s="229">
        <v>6</v>
      </c>
      <c r="B21" s="293" t="s">
        <v>628</v>
      </c>
      <c r="C21" s="229">
        <v>2246.6</v>
      </c>
      <c r="D21" s="294">
        <v>906400</v>
      </c>
      <c r="E21" s="344">
        <v>30950</v>
      </c>
      <c r="F21" s="296">
        <f t="shared" si="2"/>
        <v>28053080000</v>
      </c>
      <c r="G21" s="330">
        <f t="shared" si="0"/>
        <v>0.10590145295153686</v>
      </c>
      <c r="H21" s="267"/>
      <c r="M21" s="268"/>
      <c r="N21" s="268"/>
      <c r="O21" s="268"/>
      <c r="P21" s="269"/>
    </row>
    <row r="22" spans="1:16" s="215" customFormat="1">
      <c r="A22" s="229">
        <v>7</v>
      </c>
      <c r="B22" s="293" t="s">
        <v>629</v>
      </c>
      <c r="C22" s="229">
        <v>2246.6999999999998</v>
      </c>
      <c r="D22" s="294">
        <v>437500</v>
      </c>
      <c r="E22" s="344">
        <v>28200</v>
      </c>
      <c r="F22" s="296">
        <f t="shared" si="2"/>
        <v>12337500000</v>
      </c>
      <c r="G22" s="330">
        <f t="shared" si="0"/>
        <v>4.6574535694105107E-2</v>
      </c>
      <c r="H22" s="267"/>
      <c r="M22" s="268"/>
      <c r="N22" s="268"/>
      <c r="O22" s="268"/>
      <c r="P22" s="269"/>
    </row>
    <row r="23" spans="1:16" s="215" customFormat="1">
      <c r="A23" s="229">
        <v>8</v>
      </c>
      <c r="B23" s="293" t="s">
        <v>634</v>
      </c>
      <c r="C23" s="229">
        <v>2246.8000000000002</v>
      </c>
      <c r="D23" s="294">
        <v>994500</v>
      </c>
      <c r="E23" s="344">
        <v>25700</v>
      </c>
      <c r="F23" s="296">
        <f t="shared" si="2"/>
        <v>25558650000</v>
      </c>
      <c r="G23" s="330">
        <f t="shared" si="0"/>
        <v>9.6484884029839069E-2</v>
      </c>
      <c r="H23" s="267"/>
      <c r="M23" s="268"/>
      <c r="N23" s="268"/>
      <c r="O23" s="268"/>
      <c r="P23" s="269"/>
    </row>
    <row r="24" spans="1:16" s="215" customFormat="1">
      <c r="A24" s="229">
        <v>9</v>
      </c>
      <c r="B24" s="293" t="s">
        <v>647</v>
      </c>
      <c r="C24" s="229">
        <v>2246.9</v>
      </c>
      <c r="D24" s="294">
        <v>184100</v>
      </c>
      <c r="E24" s="344">
        <v>31900</v>
      </c>
      <c r="F24" s="296">
        <f t="shared" si="2"/>
        <v>5872790000</v>
      </c>
      <c r="G24" s="330">
        <f t="shared" si="0"/>
        <v>2.2170007495763609E-2</v>
      </c>
      <c r="H24" s="267"/>
      <c r="M24" s="268"/>
      <c r="N24" s="268"/>
      <c r="O24" s="268"/>
      <c r="P24" s="269"/>
    </row>
    <row r="25" spans="1:16" s="215" customFormat="1">
      <c r="A25" s="229">
        <v>10</v>
      </c>
      <c r="B25" s="293" t="s">
        <v>648</v>
      </c>
      <c r="C25" s="297" t="s">
        <v>658</v>
      </c>
      <c r="D25" s="294">
        <v>982410</v>
      </c>
      <c r="E25" s="344">
        <v>13050</v>
      </c>
      <c r="F25" s="296">
        <f t="shared" ref="F25:F27" si="3">E25*D25</f>
        <v>12820450500</v>
      </c>
      <c r="G25" s="330">
        <f t="shared" si="0"/>
        <v>4.8397692354752393E-2</v>
      </c>
      <c r="H25" s="267"/>
      <c r="M25" s="268"/>
      <c r="N25" s="268"/>
      <c r="O25" s="268"/>
      <c r="P25" s="269"/>
    </row>
    <row r="26" spans="1:16" s="215" customFormat="1">
      <c r="A26" s="229">
        <v>11</v>
      </c>
      <c r="B26" s="293" t="s">
        <v>635</v>
      </c>
      <c r="C26" s="297">
        <v>2246.11</v>
      </c>
      <c r="D26" s="294">
        <v>428040</v>
      </c>
      <c r="E26" s="344">
        <v>27900</v>
      </c>
      <c r="F26" s="296">
        <f t="shared" si="3"/>
        <v>11942316000</v>
      </c>
      <c r="G26" s="330">
        <f t="shared" si="0"/>
        <v>4.5082700937165751E-2</v>
      </c>
      <c r="H26" s="267"/>
      <c r="M26" s="268"/>
      <c r="N26" s="268"/>
      <c r="O26" s="268"/>
      <c r="P26" s="269"/>
    </row>
    <row r="27" spans="1:16" s="215" customFormat="1">
      <c r="A27" s="229">
        <v>12</v>
      </c>
      <c r="B27" s="293" t="s">
        <v>649</v>
      </c>
      <c r="C27" s="297" t="s">
        <v>659</v>
      </c>
      <c r="D27" s="294">
        <v>373600</v>
      </c>
      <c r="E27" s="344">
        <v>33350</v>
      </c>
      <c r="F27" s="296">
        <f t="shared" si="3"/>
        <v>12459560000</v>
      </c>
      <c r="G27" s="330">
        <f t="shared" si="0"/>
        <v>4.7035316875610474E-2</v>
      </c>
      <c r="H27" s="267"/>
      <c r="M27" s="268"/>
      <c r="N27" s="268"/>
      <c r="O27" s="268"/>
      <c r="P27" s="269"/>
    </row>
    <row r="28" spans="1:16" s="215" customFormat="1">
      <c r="A28" s="229">
        <v>13</v>
      </c>
      <c r="B28" s="293" t="s">
        <v>638</v>
      </c>
      <c r="C28" s="297">
        <v>2247.13</v>
      </c>
      <c r="D28" s="294">
        <v>735560</v>
      </c>
      <c r="E28" s="344">
        <v>17200</v>
      </c>
      <c r="F28" s="296">
        <f t="shared" si="2"/>
        <v>12651632000</v>
      </c>
      <c r="G28" s="330">
        <f t="shared" si="0"/>
        <v>4.7760396042365337E-2</v>
      </c>
      <c r="H28" s="267"/>
      <c r="M28" s="268"/>
      <c r="N28" s="268"/>
      <c r="O28" s="268"/>
      <c r="P28" s="269"/>
    </row>
    <row r="29" spans="1:16" s="215" customFormat="1">
      <c r="A29" s="229">
        <v>14</v>
      </c>
      <c r="B29" s="293" t="s">
        <v>625</v>
      </c>
      <c r="C29" s="297" t="s">
        <v>660</v>
      </c>
      <c r="D29" s="294">
        <v>128007</v>
      </c>
      <c r="E29" s="344">
        <v>92000</v>
      </c>
      <c r="F29" s="296">
        <f t="shared" si="1"/>
        <v>11776644000</v>
      </c>
      <c r="G29" s="330">
        <f t="shared" si="0"/>
        <v>4.4457282782959975E-2</v>
      </c>
      <c r="H29" s="267"/>
      <c r="M29" s="268"/>
      <c r="N29" s="268"/>
      <c r="O29" s="268"/>
      <c r="P29" s="269"/>
    </row>
    <row r="30" spans="1:16" s="215" customFormat="1">
      <c r="A30" s="229">
        <v>15</v>
      </c>
      <c r="B30" s="293" t="s">
        <v>650</v>
      </c>
      <c r="C30" s="297">
        <v>2248.15</v>
      </c>
      <c r="D30" s="294">
        <v>342790</v>
      </c>
      <c r="E30" s="344">
        <v>36700</v>
      </c>
      <c r="F30" s="296">
        <f t="shared" si="1"/>
        <v>12580393000</v>
      </c>
      <c r="G30" s="330">
        <f t="shared" si="0"/>
        <v>4.749146608505532E-2</v>
      </c>
      <c r="H30" s="267"/>
      <c r="M30" s="268"/>
      <c r="N30" s="268"/>
      <c r="O30" s="268"/>
      <c r="P30" s="269"/>
    </row>
    <row r="31" spans="1:16" s="215" customFormat="1">
      <c r="A31" s="229">
        <v>16</v>
      </c>
      <c r="B31" s="293" t="s">
        <v>651</v>
      </c>
      <c r="C31" s="297" t="s">
        <v>661</v>
      </c>
      <c r="D31" s="294">
        <v>640371</v>
      </c>
      <c r="E31" s="344">
        <v>19300</v>
      </c>
      <c r="F31" s="296">
        <f t="shared" ref="F31" si="4">E31*D31</f>
        <v>12359160300</v>
      </c>
      <c r="G31" s="330">
        <f t="shared" ref="G31" si="5">IFERROR(F31/$F$62," ")</f>
        <v>4.6656304157367115E-2</v>
      </c>
      <c r="H31" s="267"/>
      <c r="M31" s="268"/>
      <c r="N31" s="268"/>
      <c r="O31" s="268"/>
      <c r="P31" s="269"/>
    </row>
    <row r="32" spans="1:16" s="215" customFormat="1">
      <c r="A32" s="229">
        <v>17</v>
      </c>
      <c r="B32" s="293" t="s">
        <v>630</v>
      </c>
      <c r="C32" s="297">
        <v>2249.17</v>
      </c>
      <c r="D32" s="294">
        <v>596000</v>
      </c>
      <c r="E32" s="344">
        <v>20100</v>
      </c>
      <c r="F32" s="296">
        <f t="shared" si="1"/>
        <v>11979600000</v>
      </c>
      <c r="G32" s="330">
        <f>IFERROR(F32/$F$62," ")</f>
        <v>4.5223449467161218E-2</v>
      </c>
      <c r="H32" s="267"/>
      <c r="M32" s="268"/>
      <c r="N32" s="268"/>
      <c r="O32" s="268"/>
      <c r="P32" s="269"/>
    </row>
    <row r="33" spans="1:18" s="245" customFormat="1">
      <c r="A33" s="264"/>
      <c r="B33" s="264" t="s">
        <v>621</v>
      </c>
      <c r="C33" s="264">
        <v>2247</v>
      </c>
      <c r="D33" s="265">
        <f>SUM(D16:D32)</f>
        <v>9598920</v>
      </c>
      <c r="E33" s="295"/>
      <c r="F33" s="265">
        <f>SUM(F16:F32)</f>
        <v>253242842300</v>
      </c>
      <c r="G33" s="331">
        <f>IFERROR(F33/$F$62," ")</f>
        <v>0.95600144259193354</v>
      </c>
      <c r="H33" s="267"/>
      <c r="I33" s="215"/>
      <c r="J33" s="215"/>
      <c r="K33" s="215"/>
      <c r="L33" s="215"/>
      <c r="M33" s="268"/>
      <c r="N33" s="268"/>
      <c r="O33" s="268"/>
      <c r="P33" s="269"/>
      <c r="Q33" s="215"/>
      <c r="R33" s="215"/>
    </row>
    <row r="34" spans="1:18" s="245" customFormat="1" ht="63.75">
      <c r="A34" s="264" t="s">
        <v>133</v>
      </c>
      <c r="B34" s="264" t="s">
        <v>523</v>
      </c>
      <c r="C34" s="264">
        <v>2248</v>
      </c>
      <c r="D34" s="265"/>
      <c r="E34" s="265"/>
      <c r="F34" s="265"/>
      <c r="G34" s="331"/>
      <c r="H34" s="267"/>
      <c r="I34" s="215"/>
      <c r="J34" s="215"/>
      <c r="K34" s="215"/>
      <c r="L34" s="215"/>
      <c r="M34" s="215"/>
      <c r="N34" s="215"/>
      <c r="O34" s="268"/>
      <c r="P34" s="269"/>
      <c r="Q34" s="215"/>
      <c r="R34" s="215"/>
    </row>
    <row r="35" spans="1:18" s="215" customFormat="1" ht="25.5">
      <c r="A35" s="229"/>
      <c r="B35" s="229" t="s">
        <v>614</v>
      </c>
      <c r="C35" s="229">
        <v>2249</v>
      </c>
      <c r="D35" s="296"/>
      <c r="E35" s="296"/>
      <c r="F35" s="296"/>
      <c r="G35" s="330"/>
      <c r="O35" s="268"/>
      <c r="P35" s="269"/>
    </row>
    <row r="36" spans="1:18" s="245" customFormat="1" ht="25.5">
      <c r="A36" s="264"/>
      <c r="B36" s="264" t="s">
        <v>615</v>
      </c>
      <c r="C36" s="264">
        <v>2250</v>
      </c>
      <c r="D36" s="265">
        <f>+D33</f>
        <v>9598920</v>
      </c>
      <c r="E36" s="265"/>
      <c r="F36" s="265">
        <f>+F33</f>
        <v>253242842300</v>
      </c>
      <c r="G36" s="331">
        <f>IFERROR(F36/$F$62," ")</f>
        <v>0.95600144259193354</v>
      </c>
      <c r="I36" s="215"/>
      <c r="J36" s="215"/>
      <c r="K36" s="215"/>
      <c r="L36" s="215"/>
      <c r="M36" s="215"/>
      <c r="N36" s="215"/>
      <c r="O36" s="268"/>
      <c r="P36" s="269"/>
      <c r="Q36" s="215"/>
      <c r="R36" s="215"/>
    </row>
    <row r="37" spans="1:18" s="245" customFormat="1" ht="25.5">
      <c r="A37" s="264" t="s">
        <v>259</v>
      </c>
      <c r="B37" s="264" t="s">
        <v>616</v>
      </c>
      <c r="C37" s="264">
        <v>2251</v>
      </c>
      <c r="D37" s="265"/>
      <c r="E37" s="265"/>
      <c r="F37" s="265"/>
      <c r="G37" s="331"/>
      <c r="I37" s="215"/>
      <c r="J37" s="215"/>
      <c r="K37" s="215"/>
      <c r="L37" s="215"/>
      <c r="M37" s="215"/>
      <c r="N37" s="215"/>
      <c r="O37" s="268"/>
      <c r="P37" s="269"/>
      <c r="Q37" s="215"/>
      <c r="R37" s="215"/>
    </row>
    <row r="38" spans="1:18" s="245" customFormat="1">
      <c r="A38" s="264"/>
      <c r="B38" s="229"/>
      <c r="C38" s="229">
        <v>2251.1</v>
      </c>
      <c r="D38" s="296"/>
      <c r="E38" s="298"/>
      <c r="F38" s="296"/>
      <c r="G38" s="330"/>
      <c r="I38" s="215"/>
      <c r="J38" s="215"/>
      <c r="K38" s="215"/>
      <c r="L38" s="215"/>
      <c r="M38" s="215"/>
      <c r="N38" s="215"/>
      <c r="O38" s="268"/>
      <c r="P38" s="269"/>
      <c r="Q38" s="215"/>
      <c r="R38" s="215"/>
    </row>
    <row r="39" spans="1:18" s="215" customFormat="1" ht="25.5">
      <c r="A39" s="229"/>
      <c r="B39" s="264" t="s">
        <v>613</v>
      </c>
      <c r="C39" s="229">
        <v>2252</v>
      </c>
      <c r="D39" s="265"/>
      <c r="E39" s="296"/>
      <c r="F39" s="265"/>
      <c r="G39" s="331"/>
      <c r="M39" s="267"/>
      <c r="N39" s="267"/>
      <c r="O39" s="268"/>
      <c r="P39" s="269"/>
    </row>
    <row r="40" spans="1:18" s="245" customFormat="1" ht="26.25" customHeight="1">
      <c r="A40" s="264" t="s">
        <v>260</v>
      </c>
      <c r="B40" s="264" t="s">
        <v>617</v>
      </c>
      <c r="C40" s="264">
        <v>2253</v>
      </c>
      <c r="D40" s="265"/>
      <c r="E40" s="265"/>
      <c r="F40" s="265"/>
      <c r="G40" s="331"/>
      <c r="I40" s="215"/>
      <c r="J40" s="215"/>
      <c r="K40" s="215"/>
      <c r="L40" s="215"/>
      <c r="M40" s="215"/>
      <c r="N40" s="215"/>
      <c r="O40" s="268"/>
      <c r="P40" s="269"/>
      <c r="Q40" s="215"/>
      <c r="R40" s="215"/>
    </row>
    <row r="41" spans="1:18" s="215" customFormat="1" ht="24" customHeight="1">
      <c r="A41" s="229" t="s">
        <v>258</v>
      </c>
      <c r="B41" s="229" t="s">
        <v>657</v>
      </c>
      <c r="C41" s="229">
        <v>2253.1</v>
      </c>
      <c r="D41" s="296">
        <v>356700</v>
      </c>
      <c r="E41" s="296">
        <v>1290</v>
      </c>
      <c r="F41" s="296">
        <v>460143000</v>
      </c>
      <c r="G41" s="330">
        <f t="shared" ref="G41" si="6">IFERROR(F41/$F$62," ")</f>
        <v>1.7370574733854189E-3</v>
      </c>
      <c r="O41" s="268"/>
      <c r="P41" s="269"/>
    </row>
    <row r="42" spans="1:18" s="215" customFormat="1" ht="25.5">
      <c r="A42" s="264"/>
      <c r="B42" s="264" t="s">
        <v>613</v>
      </c>
      <c r="C42" s="264">
        <v>2254</v>
      </c>
      <c r="D42" s="265"/>
      <c r="E42" s="265"/>
      <c r="F42" s="265"/>
      <c r="G42" s="331"/>
      <c r="O42" s="268"/>
      <c r="P42" s="269"/>
    </row>
    <row r="43" spans="1:18" s="245" customFormat="1" ht="25.5">
      <c r="A43" s="264"/>
      <c r="B43" s="264" t="s">
        <v>618</v>
      </c>
      <c r="C43" s="264">
        <v>2255</v>
      </c>
      <c r="D43" s="265">
        <f>D41+D33</f>
        <v>9955620</v>
      </c>
      <c r="E43" s="265"/>
      <c r="F43" s="265">
        <f>+F39+F36+F41</f>
        <v>253702985300</v>
      </c>
      <c r="G43" s="331">
        <f>IFERROR(F43/$F$62," ")</f>
        <v>0.95773850006531891</v>
      </c>
      <c r="I43" s="215"/>
      <c r="J43" s="215"/>
      <c r="K43" s="215"/>
      <c r="L43" s="215"/>
      <c r="M43" s="267"/>
      <c r="N43" s="267"/>
      <c r="O43" s="268"/>
      <c r="P43" s="269"/>
      <c r="Q43" s="215"/>
      <c r="R43" s="215"/>
    </row>
    <row r="44" spans="1:18" s="245" customFormat="1" ht="25.5">
      <c r="A44" s="264" t="s">
        <v>67</v>
      </c>
      <c r="B44" s="264" t="s">
        <v>619</v>
      </c>
      <c r="C44" s="264">
        <v>2256</v>
      </c>
      <c r="D44" s="265"/>
      <c r="E44" s="265"/>
      <c r="F44" s="265"/>
      <c r="G44" s="331"/>
      <c r="I44" s="215"/>
      <c r="J44" s="215"/>
      <c r="K44" s="215"/>
      <c r="L44" s="215"/>
      <c r="M44" s="215"/>
      <c r="N44" s="215"/>
      <c r="O44" s="268"/>
      <c r="P44" s="269"/>
      <c r="Q44" s="215"/>
      <c r="R44" s="215"/>
    </row>
    <row r="45" spans="1:18" s="215" customFormat="1" ht="25.5">
      <c r="A45" s="229">
        <v>1</v>
      </c>
      <c r="B45" s="229" t="s">
        <v>415</v>
      </c>
      <c r="C45" s="229">
        <v>2256.1</v>
      </c>
      <c r="D45" s="296" t="s">
        <v>430</v>
      </c>
      <c r="E45" s="296" t="s">
        <v>430</v>
      </c>
      <c r="F45" s="296"/>
      <c r="G45" s="330"/>
      <c r="O45" s="268"/>
      <c r="P45" s="269"/>
    </row>
    <row r="46" spans="1:18" s="215" customFormat="1" ht="25.5">
      <c r="A46" s="229">
        <v>2</v>
      </c>
      <c r="B46" s="229" t="s">
        <v>443</v>
      </c>
      <c r="C46" s="229">
        <v>2256.1999999999998</v>
      </c>
      <c r="D46" s="296" t="s">
        <v>430</v>
      </c>
      <c r="E46" s="296" t="s">
        <v>430</v>
      </c>
      <c r="F46" s="296"/>
      <c r="G46" s="330"/>
      <c r="O46" s="268"/>
      <c r="P46" s="269"/>
    </row>
    <row r="47" spans="1:18" s="215" customFormat="1" ht="25.5">
      <c r="A47" s="229">
        <v>3</v>
      </c>
      <c r="B47" s="229" t="s">
        <v>416</v>
      </c>
      <c r="C47" s="229">
        <v>2256.3000000000002</v>
      </c>
      <c r="D47" s="296" t="s">
        <v>430</v>
      </c>
      <c r="E47" s="296" t="s">
        <v>430</v>
      </c>
      <c r="F47" s="296">
        <v>356700000</v>
      </c>
      <c r="G47" s="330">
        <f>IFERROR(F47/$F$62," ")</f>
        <v>1.3465561809189294E-3</v>
      </c>
      <c r="O47" s="268"/>
      <c r="P47" s="269"/>
    </row>
    <row r="48" spans="1:18" s="215" customFormat="1" ht="25.5">
      <c r="A48" s="229">
        <v>4</v>
      </c>
      <c r="B48" s="229" t="s">
        <v>524</v>
      </c>
      <c r="C48" s="229">
        <v>2256.4</v>
      </c>
      <c r="D48" s="296" t="s">
        <v>430</v>
      </c>
      <c r="E48" s="296" t="s">
        <v>430</v>
      </c>
      <c r="F48" s="296"/>
      <c r="G48" s="330"/>
      <c r="O48" s="268"/>
      <c r="P48" s="269"/>
    </row>
    <row r="49" spans="1:18" s="215" customFormat="1" ht="38.25">
      <c r="A49" s="229">
        <v>5</v>
      </c>
      <c r="B49" s="229" t="s">
        <v>417</v>
      </c>
      <c r="C49" s="229">
        <v>2256.5</v>
      </c>
      <c r="D49" s="296" t="s">
        <v>430</v>
      </c>
      <c r="E49" s="296" t="s">
        <v>430</v>
      </c>
      <c r="F49" s="296">
        <v>376200000</v>
      </c>
      <c r="G49" s="330">
        <f>IFERROR(F49/$F$62," ")</f>
        <v>1.4201694288245058E-3</v>
      </c>
      <c r="O49" s="268"/>
      <c r="P49" s="269"/>
    </row>
    <row r="50" spans="1:18" s="215" customFormat="1" ht="25.5">
      <c r="A50" s="229">
        <v>6</v>
      </c>
      <c r="B50" s="229" t="s">
        <v>418</v>
      </c>
      <c r="C50" s="229">
        <v>2256.6</v>
      </c>
      <c r="D50" s="296" t="s">
        <v>430</v>
      </c>
      <c r="E50" s="296" t="s">
        <v>430</v>
      </c>
      <c r="F50" s="296"/>
      <c r="G50" s="331"/>
      <c r="O50" s="268"/>
      <c r="P50" s="269"/>
    </row>
    <row r="51" spans="1:18" s="215" customFormat="1" ht="38.25">
      <c r="A51" s="229">
        <v>7</v>
      </c>
      <c r="B51" s="229" t="s">
        <v>623</v>
      </c>
      <c r="C51" s="229">
        <v>2256.6999999999998</v>
      </c>
      <c r="D51" s="296" t="s">
        <v>430</v>
      </c>
      <c r="E51" s="296" t="s">
        <v>430</v>
      </c>
      <c r="F51" s="296"/>
      <c r="G51" s="330"/>
      <c r="O51" s="268"/>
      <c r="P51" s="269"/>
    </row>
    <row r="52" spans="1:18" s="245" customFormat="1" ht="25.5">
      <c r="A52" s="264"/>
      <c r="B52" s="264" t="s">
        <v>420</v>
      </c>
      <c r="C52" s="264">
        <v>2257</v>
      </c>
      <c r="D52" s="265" t="s">
        <v>430</v>
      </c>
      <c r="E52" s="265" t="s">
        <v>430</v>
      </c>
      <c r="F52" s="299">
        <f>SUM(F45:F51)</f>
        <v>732900000</v>
      </c>
      <c r="G52" s="331">
        <f>IFERROR(F52/$F$62," ")</f>
        <v>2.7667256097434353E-3</v>
      </c>
      <c r="I52" s="215"/>
      <c r="J52" s="215"/>
      <c r="K52" s="215"/>
      <c r="L52" s="215"/>
      <c r="M52" s="215"/>
      <c r="N52" s="215"/>
      <c r="O52" s="268"/>
      <c r="P52" s="269"/>
      <c r="Q52" s="215"/>
      <c r="R52" s="215"/>
    </row>
    <row r="53" spans="1:18" s="245" customFormat="1" ht="25.5">
      <c r="A53" s="264" t="s">
        <v>142</v>
      </c>
      <c r="B53" s="264" t="s">
        <v>421</v>
      </c>
      <c r="C53" s="264">
        <v>2258</v>
      </c>
      <c r="D53" s="265" t="s">
        <v>430</v>
      </c>
      <c r="E53" s="265" t="s">
        <v>430</v>
      </c>
      <c r="F53" s="299"/>
      <c r="G53" s="330"/>
      <c r="I53" s="215"/>
      <c r="J53" s="215"/>
      <c r="K53" s="215"/>
      <c r="L53" s="215"/>
      <c r="M53" s="215"/>
      <c r="N53" s="215"/>
      <c r="O53" s="268"/>
      <c r="P53" s="269"/>
      <c r="Q53" s="215"/>
      <c r="R53" s="215"/>
    </row>
    <row r="54" spans="1:18" s="215" customFormat="1" ht="25.5">
      <c r="A54" s="229">
        <v>1</v>
      </c>
      <c r="B54" s="229" t="s">
        <v>365</v>
      </c>
      <c r="C54" s="229">
        <v>2259</v>
      </c>
      <c r="D54" s="296" t="s">
        <v>430</v>
      </c>
      <c r="E54" s="296" t="s">
        <v>430</v>
      </c>
      <c r="F54" s="332">
        <f>F55+F56+F57</f>
        <v>10462085579</v>
      </c>
      <c r="G54" s="333">
        <f>SUM(G55:G58)</f>
        <v>3.9494774324937608E-2</v>
      </c>
      <c r="I54" s="267"/>
      <c r="J54" s="267"/>
      <c r="O54" s="268"/>
      <c r="P54" s="269"/>
    </row>
    <row r="55" spans="1:18" s="215" customFormat="1" ht="25.5">
      <c r="A55" s="229">
        <v>1.1000000000000001</v>
      </c>
      <c r="B55" s="229" t="s">
        <v>506</v>
      </c>
      <c r="C55" s="229">
        <v>2259.1</v>
      </c>
      <c r="D55" s="296"/>
      <c r="E55" s="296"/>
      <c r="F55" s="332">
        <v>7430386429</v>
      </c>
      <c r="G55" s="330">
        <f>IFERROR(F55/$F$62," ")</f>
        <v>2.8049993755497844E-2</v>
      </c>
      <c r="J55" s="267"/>
      <c r="O55" s="268"/>
      <c r="P55" s="269"/>
    </row>
    <row r="56" spans="1:18" s="215" customFormat="1" ht="24.75" customHeight="1">
      <c r="A56" s="229">
        <v>1.2</v>
      </c>
      <c r="B56" s="229" t="s">
        <v>422</v>
      </c>
      <c r="C56" s="229">
        <v>2259.1999999999998</v>
      </c>
      <c r="D56" s="296" t="s">
        <v>430</v>
      </c>
      <c r="E56" s="296" t="s">
        <v>430</v>
      </c>
      <c r="F56" s="332">
        <v>3030595892</v>
      </c>
      <c r="G56" s="330">
        <f>IFERROR(F56/$F$62," ")</f>
        <v>1.1440615728175263E-2</v>
      </c>
      <c r="J56" s="270"/>
      <c r="O56" s="268"/>
      <c r="P56" s="269"/>
    </row>
    <row r="57" spans="1:18" s="215" customFormat="1" ht="39" customHeight="1">
      <c r="A57" s="229">
        <v>1.3</v>
      </c>
      <c r="B57" s="229" t="s">
        <v>446</v>
      </c>
      <c r="C57" s="229">
        <v>2259.3000000000002</v>
      </c>
      <c r="D57" s="296"/>
      <c r="E57" s="296"/>
      <c r="F57" s="332">
        <v>1103258</v>
      </c>
      <c r="G57" s="330">
        <f>IFERROR(F57/$F$62," ")</f>
        <v>4.1648412645031013E-6</v>
      </c>
      <c r="O57" s="268"/>
      <c r="P57" s="269"/>
    </row>
    <row r="58" spans="1:18" s="215" customFormat="1" ht="52.5" customHeight="1">
      <c r="A58" s="229">
        <v>1.4</v>
      </c>
      <c r="B58" s="229" t="s">
        <v>622</v>
      </c>
      <c r="C58" s="229">
        <v>2259.4</v>
      </c>
      <c r="D58" s="296"/>
      <c r="E58" s="296"/>
      <c r="F58" s="332"/>
      <c r="G58" s="330"/>
      <c r="O58" s="268"/>
      <c r="P58" s="269"/>
    </row>
    <row r="59" spans="1:18" s="215" customFormat="1" ht="24.75" customHeight="1">
      <c r="A59" s="229">
        <v>2</v>
      </c>
      <c r="B59" s="229" t="s">
        <v>419</v>
      </c>
      <c r="C59" s="229">
        <v>2260</v>
      </c>
      <c r="D59" s="296" t="s">
        <v>430</v>
      </c>
      <c r="E59" s="296" t="s">
        <v>430</v>
      </c>
      <c r="F59" s="332"/>
      <c r="G59" s="330"/>
      <c r="O59" s="268"/>
      <c r="P59" s="269"/>
    </row>
    <row r="60" spans="1:18" s="215" customFormat="1" ht="24.75" customHeight="1">
      <c r="A60" s="229">
        <v>3</v>
      </c>
      <c r="B60" s="229" t="s">
        <v>423</v>
      </c>
      <c r="C60" s="229">
        <v>2261</v>
      </c>
      <c r="D60" s="296" t="s">
        <v>430</v>
      </c>
      <c r="E60" s="296" t="s">
        <v>430</v>
      </c>
      <c r="F60" s="332"/>
      <c r="G60" s="330"/>
      <c r="O60" s="268"/>
      <c r="P60" s="269"/>
    </row>
    <row r="61" spans="1:18" s="215" customFormat="1" ht="25.5">
      <c r="A61" s="229">
        <v>4</v>
      </c>
      <c r="B61" s="229" t="s">
        <v>420</v>
      </c>
      <c r="C61" s="229">
        <v>2262</v>
      </c>
      <c r="D61" s="296"/>
      <c r="E61" s="296"/>
      <c r="F61" s="299">
        <f>+F54+F59+F60</f>
        <v>10462085579</v>
      </c>
      <c r="G61" s="331">
        <f>IFERROR(F61/$F$62," ")</f>
        <v>3.9494774324937608E-2</v>
      </c>
      <c r="O61" s="268"/>
      <c r="P61" s="269"/>
    </row>
    <row r="62" spans="1:18" s="245" customFormat="1" ht="25.5">
      <c r="A62" s="264" t="s">
        <v>145</v>
      </c>
      <c r="B62" s="264" t="s">
        <v>424</v>
      </c>
      <c r="C62" s="264">
        <v>2263</v>
      </c>
      <c r="D62" s="299"/>
      <c r="E62" s="299"/>
      <c r="F62" s="299">
        <f>+F43+F52++F61</f>
        <v>264897970879</v>
      </c>
      <c r="G62" s="331">
        <f>IFERROR(F62/$F$62," ")</f>
        <v>1</v>
      </c>
      <c r="I62" s="215"/>
      <c r="J62" s="215"/>
      <c r="K62" s="215"/>
      <c r="L62" s="215"/>
      <c r="M62" s="215"/>
      <c r="N62" s="215"/>
      <c r="O62" s="268"/>
      <c r="P62" s="269"/>
      <c r="Q62" s="215"/>
      <c r="R62" s="215"/>
    </row>
    <row r="63" spans="1:18" s="245" customFormat="1">
      <c r="A63" s="320"/>
      <c r="B63" s="320"/>
      <c r="C63" s="320"/>
      <c r="D63" s="271"/>
      <c r="E63" s="271"/>
      <c r="F63" s="272"/>
      <c r="G63" s="273"/>
      <c r="I63" s="215"/>
      <c r="J63" s="215"/>
      <c r="K63" s="215"/>
      <c r="L63" s="215"/>
      <c r="M63" s="215"/>
      <c r="N63" s="215"/>
      <c r="O63" s="268"/>
      <c r="P63" s="269"/>
      <c r="Q63" s="215"/>
      <c r="R63" s="215"/>
    </row>
    <row r="65" spans="1:8">
      <c r="A65" s="245" t="s">
        <v>626</v>
      </c>
      <c r="B65" s="215"/>
      <c r="C65" s="234"/>
      <c r="E65" s="329" t="s">
        <v>627</v>
      </c>
      <c r="F65" s="233"/>
      <c r="G65" s="215"/>
      <c r="H65" s="215"/>
    </row>
    <row r="66" spans="1:8">
      <c r="A66" s="274" t="s">
        <v>176</v>
      </c>
      <c r="B66" s="215"/>
      <c r="C66" s="234"/>
      <c r="E66" s="275" t="s">
        <v>177</v>
      </c>
      <c r="F66" s="275"/>
      <c r="G66" s="215"/>
      <c r="H66" s="215"/>
    </row>
    <row r="67" spans="1:8">
      <c r="A67" s="215"/>
      <c r="B67" s="215"/>
      <c r="C67" s="234"/>
      <c r="E67" s="234"/>
      <c r="F67" s="234"/>
      <c r="G67" s="215"/>
      <c r="H67" s="215"/>
    </row>
    <row r="68" spans="1:8">
      <c r="A68" s="215"/>
      <c r="B68" s="215"/>
      <c r="C68" s="234"/>
      <c r="E68" s="234"/>
      <c r="F68" s="234"/>
      <c r="G68" s="215"/>
      <c r="H68" s="215"/>
    </row>
    <row r="69" spans="1:8">
      <c r="A69" s="215"/>
      <c r="B69" s="215"/>
      <c r="C69" s="234"/>
      <c r="E69" s="234"/>
      <c r="F69" s="234"/>
      <c r="G69" s="215"/>
      <c r="H69" s="215"/>
    </row>
    <row r="70" spans="1:8">
      <c r="A70" s="215"/>
      <c r="B70" s="215"/>
      <c r="C70" s="234"/>
      <c r="E70" s="234"/>
      <c r="F70" s="234"/>
      <c r="G70" s="215"/>
      <c r="H70" s="215"/>
    </row>
    <row r="71" spans="1:8">
      <c r="A71" s="215"/>
      <c r="B71" s="215"/>
      <c r="C71" s="234"/>
      <c r="E71" s="234"/>
      <c r="F71" s="234"/>
      <c r="G71" s="215"/>
      <c r="H71" s="215"/>
    </row>
    <row r="72" spans="1:8">
      <c r="A72" s="215"/>
      <c r="B72" s="215"/>
      <c r="C72" s="234"/>
      <c r="E72" s="234"/>
      <c r="F72" s="234"/>
      <c r="G72" s="215"/>
      <c r="H72" s="215"/>
    </row>
    <row r="73" spans="1:8">
      <c r="A73" s="215"/>
      <c r="B73" s="215"/>
      <c r="C73" s="234"/>
      <c r="E73" s="234"/>
      <c r="F73" s="234"/>
      <c r="G73" s="215"/>
      <c r="H73" s="215"/>
    </row>
    <row r="74" spans="1:8">
      <c r="A74" s="248"/>
      <c r="B74" s="248"/>
      <c r="C74" s="235"/>
      <c r="E74" s="235"/>
      <c r="F74" s="235"/>
      <c r="G74" s="248"/>
      <c r="H74" s="215"/>
    </row>
    <row r="75" spans="1:8">
      <c r="A75" s="245" t="s">
        <v>236</v>
      </c>
      <c r="B75" s="215"/>
      <c r="C75" s="234"/>
      <c r="E75" s="233" t="s">
        <v>445</v>
      </c>
      <c r="F75" s="233"/>
      <c r="G75" s="215"/>
      <c r="H75" s="215"/>
    </row>
    <row r="76" spans="1:8">
      <c r="A76" s="245" t="s">
        <v>592</v>
      </c>
      <c r="B76" s="215"/>
      <c r="C76" s="234"/>
      <c r="E76" s="233"/>
      <c r="F76" s="233"/>
      <c r="G76" s="215"/>
      <c r="H76" s="215"/>
    </row>
    <row r="77" spans="1:8">
      <c r="A77" s="215" t="s">
        <v>237</v>
      </c>
      <c r="B77" s="215"/>
      <c r="C77" s="234"/>
      <c r="E77" s="234"/>
      <c r="F77" s="234"/>
      <c r="G77" s="215"/>
      <c r="H77" s="215"/>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activeCell="E16" sqref="E16:F16"/>
    </sheetView>
  </sheetViews>
  <sheetFormatPr defaultColWidth="9.140625" defaultRowHeight="12.75"/>
  <cols>
    <col min="1" max="1" width="7.42578125" style="205" customWidth="1"/>
    <col min="2" max="2" width="5.28515625" style="205" customWidth="1"/>
    <col min="3" max="3" width="52.5703125" style="196" customWidth="1"/>
    <col min="4" max="4" width="11.7109375" style="196" customWidth="1"/>
    <col min="5" max="5" width="28.42578125" style="288" customWidth="1"/>
    <col min="6" max="6" width="29.85546875" style="288" customWidth="1"/>
    <col min="7" max="7" width="5.140625" style="196" customWidth="1"/>
    <col min="8" max="8" width="15.28515625" style="196" customWidth="1"/>
    <col min="9" max="9" width="12.7109375" style="196" bestFit="1" customWidth="1"/>
    <col min="10" max="10" width="15.7109375" style="196" hidden="1" customWidth="1"/>
    <col min="11" max="11" width="15.42578125" style="196" hidden="1" customWidth="1"/>
    <col min="12" max="12" width="9.140625" style="196"/>
    <col min="13" max="13" width="15" style="196" bestFit="1" customWidth="1"/>
    <col min="14" max="16384" width="9.140625" style="196"/>
  </cols>
  <sheetData>
    <row r="1" spans="1:13" ht="24.75" customHeight="1">
      <c r="A1" s="376" t="s">
        <v>564</v>
      </c>
      <c r="B1" s="376"/>
      <c r="C1" s="376"/>
      <c r="D1" s="376"/>
      <c r="E1" s="376"/>
      <c r="F1" s="376"/>
    </row>
    <row r="2" spans="1:13" ht="26.25" customHeight="1">
      <c r="A2" s="377" t="s">
        <v>639</v>
      </c>
      <c r="B2" s="377"/>
      <c r="C2" s="377"/>
      <c r="D2" s="377"/>
      <c r="E2" s="377"/>
      <c r="F2" s="377"/>
    </row>
    <row r="3" spans="1:13">
      <c r="A3" s="378" t="s">
        <v>565</v>
      </c>
      <c r="B3" s="378"/>
      <c r="C3" s="378"/>
      <c r="D3" s="378"/>
      <c r="E3" s="378"/>
      <c r="F3" s="378"/>
      <c r="G3" s="378"/>
      <c r="H3" s="227"/>
    </row>
    <row r="4" spans="1:13" ht="22.5" customHeight="1">
      <c r="A4" s="378"/>
      <c r="B4" s="378"/>
      <c r="C4" s="378"/>
      <c r="D4" s="378"/>
      <c r="E4" s="378"/>
      <c r="F4" s="378"/>
      <c r="G4" s="378"/>
      <c r="H4" s="227"/>
    </row>
    <row r="5" spans="1:13">
      <c r="A5" s="379" t="str">
        <f>'ngay thang'!B10</f>
        <v>Tháng 09 năm 2024/Sep 2024</v>
      </c>
      <c r="B5" s="379"/>
      <c r="C5" s="379"/>
      <c r="D5" s="379"/>
      <c r="E5" s="379"/>
      <c r="F5" s="379"/>
      <c r="G5" s="379"/>
      <c r="H5" s="220"/>
    </row>
    <row r="6" spans="1:13">
      <c r="A6" s="220"/>
      <c r="B6" s="220"/>
      <c r="C6" s="220"/>
      <c r="D6" s="220"/>
      <c r="E6" s="287"/>
    </row>
    <row r="7" spans="1:13" ht="30.75" customHeight="1">
      <c r="A7" s="197"/>
      <c r="B7" s="380" t="s">
        <v>610</v>
      </c>
      <c r="C7" s="380"/>
      <c r="D7" s="380" t="s">
        <v>611</v>
      </c>
      <c r="E7" s="380"/>
      <c r="F7" s="380"/>
      <c r="G7" s="197"/>
      <c r="H7" s="198"/>
    </row>
    <row r="8" spans="1:13" ht="30.75" customHeight="1">
      <c r="A8" s="197"/>
      <c r="B8" s="380" t="s">
        <v>606</v>
      </c>
      <c r="C8" s="380"/>
      <c r="D8" s="380" t="s">
        <v>607</v>
      </c>
      <c r="E8" s="380"/>
      <c r="F8" s="380"/>
      <c r="G8" s="380"/>
      <c r="H8" s="198"/>
    </row>
    <row r="9" spans="1:13" ht="30.75" customHeight="1">
      <c r="A9" s="199"/>
      <c r="B9" s="375" t="s">
        <v>608</v>
      </c>
      <c r="C9" s="375"/>
      <c r="D9" s="375" t="s">
        <v>609</v>
      </c>
      <c r="E9" s="375"/>
      <c r="F9" s="375"/>
      <c r="G9" s="199"/>
      <c r="H9" s="200"/>
    </row>
    <row r="10" spans="1:13" ht="30.75" customHeight="1">
      <c r="A10" s="199"/>
      <c r="B10" s="375" t="s">
        <v>612</v>
      </c>
      <c r="C10" s="375"/>
      <c r="D10" s="375" t="str">
        <f>'ngay thang'!B14</f>
        <v>Ngày 03 tháng 10 năm 2024
03 Oct 2024</v>
      </c>
      <c r="E10" s="375"/>
      <c r="F10" s="375"/>
      <c r="G10" s="199"/>
      <c r="H10" s="200"/>
    </row>
    <row r="12" spans="1:13" ht="58.5" customHeight="1">
      <c r="A12" s="371" t="s">
        <v>197</v>
      </c>
      <c r="B12" s="371"/>
      <c r="C12" s="277" t="s">
        <v>566</v>
      </c>
      <c r="D12" s="277" t="s">
        <v>174</v>
      </c>
      <c r="E12" s="281" t="s">
        <v>285</v>
      </c>
      <c r="F12" s="281" t="s">
        <v>286</v>
      </c>
    </row>
    <row r="13" spans="1:13" ht="30" customHeight="1">
      <c r="A13" s="242" t="s">
        <v>46</v>
      </c>
      <c r="B13" s="242"/>
      <c r="C13" s="278" t="s">
        <v>567</v>
      </c>
      <c r="D13" s="213" t="s">
        <v>568</v>
      </c>
      <c r="E13" s="316">
        <v>250346916709</v>
      </c>
      <c r="F13" s="342">
        <v>238391877261</v>
      </c>
      <c r="I13" s="202"/>
      <c r="J13" s="202"/>
      <c r="K13" s="202"/>
      <c r="L13" s="202"/>
      <c r="M13" s="202"/>
    </row>
    <row r="14" spans="1:13" ht="38.25">
      <c r="A14" s="242" t="s">
        <v>56</v>
      </c>
      <c r="B14" s="242"/>
      <c r="C14" s="278" t="s">
        <v>569</v>
      </c>
      <c r="D14" s="213" t="s">
        <v>570</v>
      </c>
      <c r="E14" s="316">
        <v>10381720059</v>
      </c>
      <c r="F14" s="342">
        <v>8394721488</v>
      </c>
      <c r="I14" s="202"/>
      <c r="J14" s="202"/>
      <c r="K14" s="202"/>
      <c r="L14" s="202"/>
      <c r="M14" s="202"/>
    </row>
    <row r="15" spans="1:13" ht="54.75" customHeight="1">
      <c r="A15" s="372"/>
      <c r="B15" s="213" t="s">
        <v>110</v>
      </c>
      <c r="C15" s="279" t="s">
        <v>571</v>
      </c>
      <c r="D15" s="213" t="s">
        <v>572</v>
      </c>
      <c r="E15" s="317">
        <v>10381720059</v>
      </c>
      <c r="F15" s="343">
        <v>8394721488</v>
      </c>
      <c r="I15" s="202"/>
      <c r="J15" s="202"/>
      <c r="K15" s="202"/>
      <c r="L15" s="202"/>
      <c r="M15" s="202"/>
    </row>
    <row r="16" spans="1:13" ht="53.25" customHeight="1">
      <c r="A16" s="373"/>
      <c r="B16" s="213" t="s">
        <v>112</v>
      </c>
      <c r="C16" s="279" t="s">
        <v>573</v>
      </c>
      <c r="D16" s="213" t="s">
        <v>574</v>
      </c>
      <c r="E16" s="317"/>
      <c r="F16" s="343"/>
      <c r="I16" s="202"/>
      <c r="J16" s="202"/>
      <c r="K16" s="202"/>
      <c r="L16" s="202"/>
      <c r="M16" s="202"/>
    </row>
    <row r="17" spans="1:13" ht="51.75" customHeight="1">
      <c r="A17" s="242" t="s">
        <v>133</v>
      </c>
      <c r="B17" s="242"/>
      <c r="C17" s="278" t="s">
        <v>636</v>
      </c>
      <c r="D17" s="242" t="s">
        <v>575</v>
      </c>
      <c r="E17" s="316">
        <v>-1516652923</v>
      </c>
      <c r="F17" s="342">
        <v>3560317960</v>
      </c>
      <c r="H17" s="202"/>
      <c r="I17" s="202"/>
      <c r="J17" s="202"/>
      <c r="K17" s="202"/>
      <c r="L17" s="202"/>
      <c r="M17" s="202"/>
    </row>
    <row r="18" spans="1:13" ht="29.25" customHeight="1">
      <c r="A18" s="372"/>
      <c r="B18" s="213" t="s">
        <v>576</v>
      </c>
      <c r="C18" s="279" t="s">
        <v>577</v>
      </c>
      <c r="D18" s="213" t="s">
        <v>578</v>
      </c>
      <c r="E18" s="317">
        <v>6558213779</v>
      </c>
      <c r="F18" s="343">
        <v>9372115354</v>
      </c>
      <c r="H18" s="202"/>
      <c r="I18" s="202"/>
      <c r="J18" s="202"/>
      <c r="K18" s="202"/>
      <c r="L18" s="202"/>
      <c r="M18" s="202"/>
    </row>
    <row r="19" spans="1:13" ht="29.25" customHeight="1">
      <c r="A19" s="374"/>
      <c r="B19" s="213" t="s">
        <v>579</v>
      </c>
      <c r="C19" s="279" t="s">
        <v>580</v>
      </c>
      <c r="D19" s="213" t="s">
        <v>581</v>
      </c>
      <c r="E19" s="317">
        <v>8074866702</v>
      </c>
      <c r="F19" s="343">
        <v>5811797394</v>
      </c>
      <c r="H19" s="202"/>
      <c r="I19" s="202"/>
      <c r="J19" s="202"/>
      <c r="K19" s="202"/>
      <c r="L19" s="202"/>
      <c r="M19" s="202"/>
    </row>
    <row r="20" spans="1:13" s="203" customFormat="1" ht="39" customHeight="1">
      <c r="A20" s="242" t="s">
        <v>135</v>
      </c>
      <c r="B20" s="242"/>
      <c r="C20" s="280" t="s">
        <v>594</v>
      </c>
      <c r="D20" s="242" t="s">
        <v>582</v>
      </c>
      <c r="E20" s="316">
        <v>259211983845</v>
      </c>
      <c r="F20" s="342">
        <v>250346916709</v>
      </c>
      <c r="H20" s="204"/>
      <c r="I20" s="202"/>
      <c r="J20" s="202"/>
      <c r="K20" s="202"/>
      <c r="L20" s="202"/>
      <c r="M20" s="202"/>
    </row>
    <row r="21" spans="1:13">
      <c r="A21" s="193"/>
      <c r="B21" s="193"/>
      <c r="C21" s="201"/>
      <c r="D21" s="193"/>
      <c r="E21" s="318"/>
      <c r="F21" s="289"/>
    </row>
    <row r="23" spans="1:13">
      <c r="A23" s="194" t="s">
        <v>626</v>
      </c>
      <c r="B23" s="196"/>
      <c r="C23" s="207"/>
      <c r="E23" s="246" t="s">
        <v>627</v>
      </c>
    </row>
    <row r="24" spans="1:13">
      <c r="A24" s="208" t="s">
        <v>176</v>
      </c>
      <c r="B24" s="196"/>
      <c r="C24" s="207"/>
      <c r="E24" s="290" t="s">
        <v>177</v>
      </c>
    </row>
    <row r="25" spans="1:13">
      <c r="A25" s="196"/>
      <c r="B25" s="196"/>
      <c r="C25" s="207"/>
      <c r="E25" s="291"/>
    </row>
    <row r="26" spans="1:13">
      <c r="A26" s="196"/>
      <c r="B26" s="196"/>
      <c r="C26" s="207"/>
      <c r="E26" s="291"/>
    </row>
    <row r="27" spans="1:13">
      <c r="A27" s="196"/>
      <c r="B27" s="196"/>
      <c r="C27" s="207"/>
      <c r="E27" s="291"/>
    </row>
    <row r="28" spans="1:13">
      <c r="A28" s="196"/>
      <c r="B28" s="196"/>
      <c r="C28" s="207"/>
      <c r="E28" s="291"/>
    </row>
    <row r="29" spans="1:13">
      <c r="A29" s="196"/>
      <c r="B29" s="196"/>
      <c r="C29" s="207"/>
      <c r="E29" s="291"/>
    </row>
    <row r="30" spans="1:13">
      <c r="A30" s="196"/>
      <c r="B30" s="196"/>
      <c r="C30" s="207"/>
      <c r="E30" s="291"/>
    </row>
    <row r="31" spans="1:13">
      <c r="A31" s="196"/>
      <c r="B31" s="196"/>
      <c r="C31" s="207"/>
      <c r="E31" s="291"/>
    </row>
    <row r="32" spans="1:13">
      <c r="A32" s="209"/>
      <c r="B32" s="209"/>
      <c r="C32" s="195"/>
      <c r="E32" s="235"/>
      <c r="F32" s="292"/>
    </row>
    <row r="33" spans="1:5">
      <c r="A33" s="206" t="s">
        <v>236</v>
      </c>
      <c r="B33" s="196"/>
      <c r="C33" s="207"/>
      <c r="E33" s="233" t="s">
        <v>445</v>
      </c>
    </row>
    <row r="34" spans="1:5">
      <c r="A34" s="206" t="s">
        <v>592</v>
      </c>
      <c r="B34" s="196"/>
      <c r="C34" s="207"/>
      <c r="E34" s="233"/>
    </row>
    <row r="35" spans="1:5">
      <c r="A35" s="196" t="s">
        <v>237</v>
      </c>
      <c r="B35" s="196"/>
      <c r="C35" s="207"/>
      <c r="E35" s="234"/>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B31" zoomScaleNormal="100" zoomScaleSheetLayoutView="100" workbookViewId="0">
      <selection activeCell="D35" sqref="D35"/>
    </sheetView>
  </sheetViews>
  <sheetFormatPr defaultColWidth="9.140625" defaultRowHeight="12.75"/>
  <cols>
    <col min="1" max="1" width="9.140625" style="230"/>
    <col min="2" max="2" width="59.42578125" style="230" customWidth="1"/>
    <col min="3" max="3" width="12.85546875" style="230" customWidth="1"/>
    <col min="4" max="4" width="28.85546875" style="230" customWidth="1"/>
    <col min="5" max="5" width="29.5703125" style="230" customWidth="1"/>
    <col min="6" max="6" width="2.5703125" style="230" customWidth="1"/>
    <col min="7" max="7" width="14.5703125" style="218" bestFit="1" customWidth="1"/>
    <col min="8" max="16384" width="9.140625" style="230"/>
  </cols>
  <sheetData>
    <row r="1" spans="1:7" ht="23.25" customHeight="1">
      <c r="A1" s="365" t="s">
        <v>507</v>
      </c>
      <c r="B1" s="365"/>
      <c r="C1" s="365"/>
      <c r="D1" s="365"/>
      <c r="E1" s="365"/>
      <c r="F1" s="365"/>
    </row>
    <row r="2" spans="1:7" ht="27" customHeight="1">
      <c r="A2" s="508" t="s">
        <v>508</v>
      </c>
      <c r="B2" s="508"/>
      <c r="C2" s="508"/>
      <c r="D2" s="508"/>
      <c r="E2" s="508"/>
      <c r="F2" s="508"/>
    </row>
    <row r="3" spans="1:7" ht="15" customHeight="1">
      <c r="A3" s="368" t="s">
        <v>261</v>
      </c>
      <c r="B3" s="368"/>
      <c r="C3" s="368"/>
      <c r="D3" s="368"/>
      <c r="E3" s="368"/>
      <c r="F3" s="368"/>
    </row>
    <row r="4" spans="1:7">
      <c r="A4" s="368"/>
      <c r="B4" s="368"/>
      <c r="C4" s="368"/>
      <c r="D4" s="368"/>
      <c r="E4" s="368"/>
      <c r="F4" s="368"/>
    </row>
    <row r="5" spans="1:7">
      <c r="A5" s="369" t="s">
        <v>652</v>
      </c>
      <c r="B5" s="369"/>
      <c r="C5" s="369"/>
      <c r="D5" s="369"/>
      <c r="E5" s="369"/>
      <c r="F5" s="369"/>
    </row>
    <row r="6" spans="1:7">
      <c r="A6" s="347"/>
      <c r="B6" s="347"/>
      <c r="C6" s="347"/>
      <c r="D6" s="347"/>
      <c r="E6" s="347"/>
      <c r="F6" s="218"/>
    </row>
    <row r="7" spans="1:7" ht="31.5" customHeight="1">
      <c r="A7" s="367" t="s">
        <v>244</v>
      </c>
      <c r="B7" s="367"/>
      <c r="C7" s="367" t="s">
        <v>605</v>
      </c>
      <c r="D7" s="367"/>
      <c r="E7" s="367"/>
      <c r="F7" s="367"/>
    </row>
    <row r="8" spans="1:7" ht="30" customHeight="1">
      <c r="A8" s="367" t="s">
        <v>242</v>
      </c>
      <c r="B8" s="367"/>
      <c r="C8" s="367" t="s">
        <v>444</v>
      </c>
      <c r="D8" s="367"/>
      <c r="E8" s="367"/>
      <c r="F8" s="367"/>
    </row>
    <row r="9" spans="1:7" ht="30" customHeight="1">
      <c r="A9" s="364" t="s">
        <v>241</v>
      </c>
      <c r="B9" s="364"/>
      <c r="C9" s="364" t="s">
        <v>243</v>
      </c>
      <c r="D9" s="364"/>
      <c r="E9" s="364"/>
      <c r="F9" s="364"/>
    </row>
    <row r="10" spans="1:7" ht="30" customHeight="1">
      <c r="A10" s="364" t="s">
        <v>245</v>
      </c>
      <c r="B10" s="364"/>
      <c r="C10" s="364" t="s">
        <v>654</v>
      </c>
      <c r="D10" s="364"/>
      <c r="E10" s="364"/>
      <c r="F10" s="364"/>
    </row>
    <row r="11" spans="1:7" ht="22.5" customHeight="1">
      <c r="A11" s="345"/>
      <c r="B11" s="345"/>
      <c r="C11" s="345"/>
      <c r="D11" s="345"/>
      <c r="E11" s="345"/>
      <c r="F11" s="345"/>
    </row>
    <row r="12" spans="1:7" ht="21" customHeight="1">
      <c r="A12" s="256" t="s">
        <v>265</v>
      </c>
    </row>
    <row r="13" spans="1:7" s="225" customFormat="1" ht="43.5" customHeight="1">
      <c r="A13" s="499" t="s">
        <v>200</v>
      </c>
      <c r="B13" s="499" t="s">
        <v>205</v>
      </c>
      <c r="C13" s="499" t="s">
        <v>206</v>
      </c>
      <c r="D13" s="499" t="s">
        <v>447</v>
      </c>
      <c r="E13" s="499" t="s">
        <v>448</v>
      </c>
      <c r="G13" s="218"/>
    </row>
    <row r="14" spans="1:7" s="218" customFormat="1" ht="31.5" customHeight="1">
      <c r="A14" s="470" t="s">
        <v>46</v>
      </c>
      <c r="B14" s="500" t="s">
        <v>662</v>
      </c>
      <c r="C14" s="500" t="s">
        <v>147</v>
      </c>
      <c r="D14" s="501"/>
      <c r="E14" s="501"/>
    </row>
    <row r="15" spans="1:7" s="218" customFormat="1" ht="50.25" customHeight="1">
      <c r="A15" s="470">
        <v>1</v>
      </c>
      <c r="B15" s="500" t="s">
        <v>525</v>
      </c>
      <c r="C15" s="500" t="s">
        <v>148</v>
      </c>
      <c r="D15" s="300">
        <v>1.2000861602935333E-2</v>
      </c>
      <c r="E15" s="301">
        <v>1.200084740249901E-2</v>
      </c>
    </row>
    <row r="16" spans="1:7" s="218" customFormat="1" ht="56.25" customHeight="1">
      <c r="A16" s="470">
        <v>2</v>
      </c>
      <c r="B16" s="500" t="s">
        <v>526</v>
      </c>
      <c r="C16" s="500" t="s">
        <v>149</v>
      </c>
      <c r="D16" s="300">
        <v>1.3720457007477707E-3</v>
      </c>
      <c r="E16" s="301">
        <v>1.3958575232205278E-3</v>
      </c>
    </row>
    <row r="17" spans="1:8" s="218" customFormat="1" ht="75" customHeight="1">
      <c r="A17" s="470">
        <v>3</v>
      </c>
      <c r="B17" s="502" t="s">
        <v>527</v>
      </c>
      <c r="C17" s="500" t="s">
        <v>150</v>
      </c>
      <c r="D17" s="300">
        <v>1.4550396952264196E-3</v>
      </c>
      <c r="E17" s="301">
        <v>1.4475511844058661E-3</v>
      </c>
    </row>
    <row r="18" spans="1:8" s="218" customFormat="1" ht="48" customHeight="1">
      <c r="A18" s="470">
        <v>4</v>
      </c>
      <c r="B18" s="500" t="s">
        <v>663</v>
      </c>
      <c r="C18" s="500" t="s">
        <v>151</v>
      </c>
      <c r="D18" s="300">
        <v>3.8123637129210456E-4</v>
      </c>
      <c r="E18" s="301">
        <v>3.9191678240054357E-4</v>
      </c>
      <c r="H18" s="509"/>
    </row>
    <row r="19" spans="1:8" s="218" customFormat="1" ht="56.25" customHeight="1">
      <c r="A19" s="470">
        <v>5</v>
      </c>
      <c r="B19" s="500" t="s">
        <v>528</v>
      </c>
      <c r="C19" s="500"/>
      <c r="D19" s="300">
        <v>0</v>
      </c>
      <c r="E19" s="300">
        <v>0</v>
      </c>
      <c r="H19" s="509"/>
    </row>
    <row r="20" spans="1:8" s="218" customFormat="1" ht="57.75" customHeight="1">
      <c r="A20" s="470">
        <v>6</v>
      </c>
      <c r="B20" s="500" t="s">
        <v>529</v>
      </c>
      <c r="C20" s="500"/>
      <c r="D20" s="300">
        <v>0</v>
      </c>
      <c r="E20" s="300">
        <v>0</v>
      </c>
      <c r="H20" s="509"/>
    </row>
    <row r="21" spans="1:8" s="218" customFormat="1" ht="81" customHeight="1">
      <c r="A21" s="470">
        <v>7</v>
      </c>
      <c r="B21" s="502" t="s">
        <v>664</v>
      </c>
      <c r="C21" s="500" t="s">
        <v>152</v>
      </c>
      <c r="D21" s="300">
        <v>1.9802602299325697E-3</v>
      </c>
      <c r="E21" s="301">
        <v>1.3243710609128436E-2</v>
      </c>
      <c r="H21" s="509"/>
    </row>
    <row r="22" spans="1:8" s="218" customFormat="1" ht="42" customHeight="1">
      <c r="A22" s="470">
        <v>8</v>
      </c>
      <c r="B22" s="500" t="s">
        <v>530</v>
      </c>
      <c r="C22" s="500" t="s">
        <v>153</v>
      </c>
      <c r="D22" s="300">
        <v>1.7189443600134198E-2</v>
      </c>
      <c r="E22" s="301">
        <v>2.8479883501654382E-2</v>
      </c>
      <c r="H22" s="509"/>
    </row>
    <row r="23" spans="1:8" s="218" customFormat="1" ht="69.75" customHeight="1">
      <c r="A23" s="470">
        <v>9</v>
      </c>
      <c r="B23" s="502" t="s">
        <v>665</v>
      </c>
      <c r="C23" s="500" t="s">
        <v>154</v>
      </c>
      <c r="D23" s="300">
        <v>0.59921461875746851</v>
      </c>
      <c r="E23" s="301">
        <v>4.3400913120755993</v>
      </c>
      <c r="H23" s="509"/>
    </row>
    <row r="24" spans="1:8" s="218" customFormat="1" ht="57" customHeight="1">
      <c r="A24" s="470">
        <v>10</v>
      </c>
      <c r="B24" s="502" t="s">
        <v>531</v>
      </c>
      <c r="C24" s="500"/>
      <c r="D24" s="301"/>
      <c r="E24" s="301"/>
      <c r="H24" s="509"/>
    </row>
    <row r="25" spans="1:8" s="218" customFormat="1" ht="36.75" customHeight="1">
      <c r="A25" s="470" t="s">
        <v>56</v>
      </c>
      <c r="B25" s="500" t="s">
        <v>666</v>
      </c>
      <c r="C25" s="500" t="s">
        <v>155</v>
      </c>
      <c r="D25" s="300"/>
      <c r="E25" s="311"/>
      <c r="H25" s="509"/>
    </row>
    <row r="26" spans="1:8" s="218" customFormat="1" ht="30" customHeight="1">
      <c r="A26" s="503">
        <v>1</v>
      </c>
      <c r="B26" s="500" t="s">
        <v>667</v>
      </c>
      <c r="C26" s="500" t="s">
        <v>156</v>
      </c>
      <c r="D26" s="311">
        <v>203262859000</v>
      </c>
      <c r="E26" s="504">
        <v>200197501200</v>
      </c>
      <c r="H26" s="509"/>
    </row>
    <row r="27" spans="1:8" s="218" customFormat="1" ht="39.75" customHeight="1">
      <c r="A27" s="505"/>
      <c r="B27" s="500" t="s">
        <v>668</v>
      </c>
      <c r="C27" s="500" t="s">
        <v>157</v>
      </c>
      <c r="D27" s="257">
        <v>203262859000</v>
      </c>
      <c r="E27" s="311">
        <v>200197501200</v>
      </c>
      <c r="H27" s="509"/>
    </row>
    <row r="28" spans="1:8" s="218" customFormat="1" ht="42.75" customHeight="1">
      <c r="A28" s="506"/>
      <c r="B28" s="500" t="s">
        <v>669</v>
      </c>
      <c r="C28" s="500" t="s">
        <v>158</v>
      </c>
      <c r="D28" s="305">
        <v>20326285.899999999</v>
      </c>
      <c r="E28" s="507">
        <v>20019750.120000001</v>
      </c>
      <c r="H28" s="509"/>
    </row>
    <row r="29" spans="1:8" s="218" customFormat="1" ht="32.25" customHeight="1">
      <c r="A29" s="503">
        <v>2</v>
      </c>
      <c r="B29" s="500" t="s">
        <v>670</v>
      </c>
      <c r="C29" s="500" t="s">
        <v>159</v>
      </c>
      <c r="D29" s="311">
        <v>-1185627800</v>
      </c>
      <c r="E29" s="311">
        <v>3065357800</v>
      </c>
      <c r="H29" s="509"/>
    </row>
    <row r="30" spans="1:8" s="218" customFormat="1" ht="31.5" customHeight="1">
      <c r="A30" s="505"/>
      <c r="B30" s="500" t="s">
        <v>671</v>
      </c>
      <c r="C30" s="500" t="s">
        <v>160</v>
      </c>
      <c r="D30" s="312">
        <v>534158.07999999996</v>
      </c>
      <c r="E30" s="312">
        <v>790512.41</v>
      </c>
      <c r="H30" s="509"/>
    </row>
    <row r="31" spans="1:8" s="218" customFormat="1" ht="30" customHeight="1">
      <c r="A31" s="505"/>
      <c r="B31" s="500" t="s">
        <v>672</v>
      </c>
      <c r="C31" s="500" t="s">
        <v>161</v>
      </c>
      <c r="D31" s="311">
        <v>5341580800</v>
      </c>
      <c r="E31" s="311">
        <v>7905124100</v>
      </c>
      <c r="H31" s="509"/>
    </row>
    <row r="32" spans="1:8" s="218" customFormat="1" ht="30.75" customHeight="1">
      <c r="A32" s="505"/>
      <c r="B32" s="500" t="s">
        <v>673</v>
      </c>
      <c r="C32" s="500" t="s">
        <v>162</v>
      </c>
      <c r="D32" s="312">
        <v>-652720.86</v>
      </c>
      <c r="E32" s="312">
        <v>-483976.63</v>
      </c>
      <c r="H32" s="509"/>
    </row>
    <row r="33" spans="1:8" s="218" customFormat="1" ht="42.75" customHeight="1">
      <c r="A33" s="506"/>
      <c r="B33" s="500" t="s">
        <v>674</v>
      </c>
      <c r="C33" s="500" t="s">
        <v>163</v>
      </c>
      <c r="D33" s="311">
        <v>-6527208600</v>
      </c>
      <c r="E33" s="311">
        <v>-4839766300</v>
      </c>
      <c r="H33" s="509"/>
    </row>
    <row r="34" spans="1:8" s="218" customFormat="1" ht="33" customHeight="1">
      <c r="A34" s="503">
        <v>3</v>
      </c>
      <c r="B34" s="500" t="s">
        <v>675</v>
      </c>
      <c r="C34" s="500" t="s">
        <v>164</v>
      </c>
      <c r="D34" s="257">
        <v>202077231200</v>
      </c>
      <c r="E34" s="311">
        <v>203262859000</v>
      </c>
      <c r="H34" s="509"/>
    </row>
    <row r="35" spans="1:8" s="218" customFormat="1" ht="55.5" customHeight="1">
      <c r="A35" s="505"/>
      <c r="B35" s="500" t="s">
        <v>532</v>
      </c>
      <c r="C35" s="500" t="s">
        <v>165</v>
      </c>
      <c r="D35" s="257">
        <v>202077231200</v>
      </c>
      <c r="E35" s="311">
        <v>203262859000</v>
      </c>
      <c r="H35" s="509"/>
    </row>
    <row r="36" spans="1:8" s="218" customFormat="1" ht="45" customHeight="1">
      <c r="A36" s="506"/>
      <c r="B36" s="500" t="s">
        <v>533</v>
      </c>
      <c r="C36" s="500" t="s">
        <v>166</v>
      </c>
      <c r="D36" s="305">
        <v>20207723.120000001</v>
      </c>
      <c r="E36" s="507">
        <v>20326285.899999999</v>
      </c>
      <c r="H36" s="509"/>
    </row>
    <row r="37" spans="1:8" s="218" customFormat="1" ht="55.5" customHeight="1">
      <c r="A37" s="470">
        <v>4</v>
      </c>
      <c r="B37" s="500" t="s">
        <v>676</v>
      </c>
      <c r="C37" s="500" t="s">
        <v>167</v>
      </c>
      <c r="D37" s="301">
        <v>1E-4</v>
      </c>
      <c r="E37" s="301">
        <v>1E-4</v>
      </c>
      <c r="H37" s="509"/>
    </row>
    <row r="38" spans="1:8" s="218" customFormat="1" ht="39.75" customHeight="1">
      <c r="A38" s="470">
        <v>5</v>
      </c>
      <c r="B38" s="500" t="s">
        <v>677</v>
      </c>
      <c r="C38" s="500" t="s">
        <v>168</v>
      </c>
      <c r="D38" s="301">
        <v>0.27300000000000002</v>
      </c>
      <c r="E38" s="301">
        <v>0.27110000000000001</v>
      </c>
      <c r="H38" s="509"/>
    </row>
    <row r="39" spans="1:8" s="218" customFormat="1" ht="39" customHeight="1">
      <c r="A39" s="470">
        <v>6</v>
      </c>
      <c r="B39" s="500" t="s">
        <v>678</v>
      </c>
      <c r="C39" s="500" t="s">
        <v>169</v>
      </c>
      <c r="D39" s="301">
        <v>2.5600000000000001E-2</v>
      </c>
      <c r="E39" s="301">
        <v>2.5000000000000001E-2</v>
      </c>
      <c r="H39" s="509"/>
    </row>
    <row r="40" spans="1:8" s="218" customFormat="1" ht="39" customHeight="1">
      <c r="A40" s="470">
        <v>7</v>
      </c>
      <c r="B40" s="500" t="s">
        <v>679</v>
      </c>
      <c r="C40" s="500" t="s">
        <v>170</v>
      </c>
      <c r="D40" s="504">
        <v>3752</v>
      </c>
      <c r="E40" s="504">
        <v>3772</v>
      </c>
    </row>
    <row r="41" spans="1:8" s="218" customFormat="1" ht="39" customHeight="1">
      <c r="A41" s="470">
        <v>7</v>
      </c>
      <c r="B41" s="500" t="s">
        <v>534</v>
      </c>
      <c r="C41" s="500" t="s">
        <v>584</v>
      </c>
      <c r="D41" s="305">
        <v>12827.37</v>
      </c>
      <c r="E41" s="305">
        <v>12316.41</v>
      </c>
    </row>
    <row r="42" spans="1:8" s="218" customFormat="1" ht="49.5" customHeight="1">
      <c r="A42" s="470">
        <v>8</v>
      </c>
      <c r="B42" s="500" t="s">
        <v>535</v>
      </c>
      <c r="C42" s="500" t="s">
        <v>585</v>
      </c>
      <c r="D42" s="301"/>
      <c r="E42" s="301"/>
    </row>
    <row r="45" spans="1:8">
      <c r="A45" s="255" t="s">
        <v>626</v>
      </c>
      <c r="B45" s="218"/>
      <c r="C45" s="224"/>
      <c r="D45" s="246" t="s">
        <v>627</v>
      </c>
    </row>
    <row r="46" spans="1:8">
      <c r="A46" s="252" t="s">
        <v>176</v>
      </c>
      <c r="B46" s="218"/>
      <c r="C46" s="224"/>
      <c r="D46" s="282" t="s">
        <v>177</v>
      </c>
    </row>
    <row r="47" spans="1:8">
      <c r="A47" s="218"/>
      <c r="B47" s="218"/>
      <c r="C47" s="224"/>
      <c r="D47" s="224"/>
    </row>
    <row r="48" spans="1:8">
      <c r="A48" s="218"/>
      <c r="B48" s="218"/>
      <c r="C48" s="224"/>
      <c r="D48" s="224"/>
    </row>
    <row r="49" spans="1:5">
      <c r="A49" s="218"/>
      <c r="B49" s="218"/>
      <c r="C49" s="224"/>
      <c r="D49" s="224"/>
    </row>
    <row r="50" spans="1:5">
      <c r="A50" s="218"/>
      <c r="B50" s="218"/>
      <c r="C50" s="224"/>
      <c r="D50" s="224"/>
    </row>
    <row r="51" spans="1:5">
      <c r="A51" s="218"/>
      <c r="B51" s="218"/>
      <c r="C51" s="224"/>
      <c r="D51" s="224"/>
    </row>
    <row r="52" spans="1:5">
      <c r="A52" s="218"/>
      <c r="B52" s="218"/>
      <c r="C52" s="224"/>
      <c r="D52" s="224"/>
    </row>
    <row r="53" spans="1:5">
      <c r="A53" s="218"/>
      <c r="B53" s="218"/>
      <c r="C53" s="224"/>
      <c r="D53" s="224"/>
    </row>
    <row r="54" spans="1:5">
      <c r="A54" s="254"/>
      <c r="B54" s="254"/>
      <c r="C54" s="224"/>
      <c r="D54" s="231"/>
      <c r="E54" s="231"/>
    </row>
    <row r="55" spans="1:5">
      <c r="A55" s="255" t="s">
        <v>236</v>
      </c>
      <c r="B55" s="218"/>
      <c r="C55" s="224"/>
      <c r="D55" s="251" t="s">
        <v>445</v>
      </c>
    </row>
    <row r="56" spans="1:5">
      <c r="A56" s="255" t="s">
        <v>592</v>
      </c>
      <c r="B56" s="218"/>
      <c r="C56" s="224"/>
      <c r="D56" s="251"/>
    </row>
    <row r="57" spans="1:5">
      <c r="A57" s="218" t="s">
        <v>237</v>
      </c>
      <c r="B57" s="218"/>
      <c r="C57" s="224"/>
      <c r="D57" s="25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+bzxY9B2w3fsY+99I0J2Hi/f080=</DigestValue>
    </Reference>
    <Reference URI="#idOfficeObject" Type="http://www.w3.org/2000/09/xmldsig#Object">
      <DigestMethod Algorithm="http://www.w3.org/2000/09/xmldsig#sha1"/>
      <DigestValue>Nxr9iCqDGvlmOe4FTQlcN5M0Z78=</DigestValue>
    </Reference>
    <Reference URI="#idSignedProperties" Type="http://uri.etsi.org/01903#SignedProperties">
      <Transforms>
        <Transform Algorithm="http://www.w3.org/TR/2001/REC-xml-c14n-20010315"/>
      </Transforms>
      <DigestMethod Algorithm="http://www.w3.org/2000/09/xmldsig#sha1"/>
      <DigestValue>9OiUDqTrlL1KMLJpsxZhdBRFtoA=</DigestValue>
    </Reference>
  </SignedInfo>
  <SignatureValue>ssEwR9S+JEIeF1n4YZkGPf1H2ivLQ7jwRZZ9NFGfvmP5HxOSsxeGMJ/uQbJm6+tBMs4+f3Gb2JvW
CBC0sLNDjU8gEkz5MYZon547GATOVMovd/LShquV+dmDrsaHfajn5oecjncrXrK6yS5AaKWuFc3A
PQ9XzW001AxCsxygWg9Q8enoxdpaYzknYIojnnQIBO2Ez/l1pkOCa6/Yawnfrjx5VeU5jvlG5GDX
1QO8onrltptmse/of3XPtrDs2b2nmEvrcse5AcQE2jEp4hCz4LKve4A6Al+CIFc82hP03eiKBPBa
rCQoPySHm0wgfPtURWY1ndPsPRqAbOQJYZEcdw==</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ShnevLfPTZ/64iU42nLkznfDwbs=</DigestValue>
      </Reference>
      <Reference URI="/xl/worksheets/sheet9.xml?ContentType=application/vnd.openxmlformats-officedocument.spreadsheetml.worksheet+xml">
        <DigestMethod Algorithm="http://www.w3.org/2000/09/xmldsig#sha1"/>
        <DigestValue>tvvUswVjSN5Suk958NZbaakORow=</DigestValue>
      </Reference>
      <Reference URI="/xl/printerSettings/printerSettings9.bin?ContentType=application/vnd.openxmlformats-officedocument.spreadsheetml.printerSettings">
        <DigestMethod Algorithm="http://www.w3.org/2000/09/xmldsig#sha1"/>
        <DigestValue>yhlWtnvR3+7Yddqzf223ULJXiVA=</DigestValue>
      </Reference>
      <Reference URI="/xl/worksheets/sheet11.xml?ContentType=application/vnd.openxmlformats-officedocument.spreadsheetml.worksheet+xml">
        <DigestMethod Algorithm="http://www.w3.org/2000/09/xmldsig#sha1"/>
        <DigestValue>Tbql6kn//IZIH6FVxYB4sqFN8zQ=</DigestValue>
      </Reference>
      <Reference URI="/xl/printerSettings/printerSettings8.bin?ContentType=application/vnd.openxmlformats-officedocument.spreadsheetml.printerSettings">
        <DigestMethod Algorithm="http://www.w3.org/2000/09/xmldsig#sha1"/>
        <DigestValue>/jrPZ4BAnckohkpYWochicN+Jcs=</DigestValue>
      </Reference>
      <Reference URI="/xl/drawings/drawing1.xml?ContentType=application/vnd.openxmlformats-officedocument.drawing+xml">
        <DigestMethod Algorithm="http://www.w3.org/2000/09/xmldsig#sha1"/>
        <DigestValue>ueYvMx5tg9+AdFllKLgcjlReQ60=</DigestValue>
      </Reference>
      <Reference URI="/xl/styles.xml?ContentType=application/vnd.openxmlformats-officedocument.spreadsheetml.styles+xml">
        <DigestMethod Algorithm="http://www.w3.org/2000/09/xmldsig#sha1"/>
        <DigestValue>BVg/+NH2hWQ7PSXSZEcGbomUEhc=</DigestValue>
      </Reference>
      <Reference URI="/xl/theme/theme1.xml?ContentType=application/vnd.openxmlformats-officedocument.theme+xml">
        <DigestMethod Algorithm="http://www.w3.org/2000/09/xmldsig#sha1"/>
        <DigestValue>wALSnSSFaCFrlsx0hXxroAuqIcI=</DigestValue>
      </Reference>
      <Reference URI="/xl/printerSettings/printerSettings2.bin?ContentType=application/vnd.openxmlformats-officedocument.spreadsheetml.printerSettings">
        <DigestMethod Algorithm="http://www.w3.org/2000/09/xmldsig#sha1"/>
        <DigestValue>Yzssrwl8RKo+bXVrobbAFOXbw4U=</DigestValue>
      </Reference>
      <Reference URI="/xl/worksheets/sheet5.xml?ContentType=application/vnd.openxmlformats-officedocument.spreadsheetml.worksheet+xml">
        <DigestMethod Algorithm="http://www.w3.org/2000/09/xmldsig#sha1"/>
        <DigestValue>CxiRuNhgvIgvsah1dXgqYnmAfEU=</DigestValue>
      </Reference>
      <Reference URI="/xl/printerSettings/printerSettings10.bin?ContentType=application/vnd.openxmlformats-officedocument.spreadsheetml.printerSettings">
        <DigestMethod Algorithm="http://www.w3.org/2000/09/xmldsig#sha1"/>
        <DigestValue>5XYnTKytFToyNXBjHgIVGSyc0e4=</DigestValue>
      </Reference>
      <Reference URI="/xl/printerSettings/printerSettings5.bin?ContentType=application/vnd.openxmlformats-officedocument.spreadsheetml.printerSettings">
        <DigestMethod Algorithm="http://www.w3.org/2000/09/xmldsig#sha1"/>
        <DigestValue>Yx8L8cbUfAvYjJMD8BAr27bVsWU=</DigestValue>
      </Reference>
      <Reference URI="/xl/worksheets/sheet8.xml?ContentType=application/vnd.openxmlformats-officedocument.spreadsheetml.worksheet+xml">
        <DigestMethod Algorithm="http://www.w3.org/2000/09/xmldsig#sha1"/>
        <DigestValue>Bthev1UXpQKsmv8Px5veX4AVkug=</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worksheets/sheet10.xml?ContentType=application/vnd.openxmlformats-officedocument.spreadsheetml.worksheet+xml">
        <DigestMethod Algorithm="http://www.w3.org/2000/09/xmldsig#sha1"/>
        <DigestValue>11yX7qYeFX1RVh8gu//ezUj86M8=</DigestValue>
      </Reference>
      <Reference URI="/xl/printerSettings/printerSettings3.bin?ContentType=application/vnd.openxmlformats-officedocument.spreadsheetml.printerSettings">
        <DigestMethod Algorithm="http://www.w3.org/2000/09/xmldsig#sha1"/>
        <DigestValue>/jrPZ4BAnckohkpYWochicN+Jcs=</DigestValue>
      </Reference>
      <Reference URI="/xl/worksheets/sheet6.xml?ContentType=application/vnd.openxmlformats-officedocument.spreadsheetml.worksheet+xml">
        <DigestMethod Algorithm="http://www.w3.org/2000/09/xmldsig#sha1"/>
        <DigestValue>iN7CwvEMj8L5VLBSVzGsAHQmSfg=</DigestValue>
      </Reference>
      <Reference URI="/xl/externalLinks/externalLink1.xml?ContentType=application/vnd.openxmlformats-officedocument.spreadsheetml.externalLink+xml">
        <DigestMethod Algorithm="http://www.w3.org/2000/09/xmldsig#sha1"/>
        <DigestValue>SD80u0q1r+kMez1r9n+kRjIOaQE=</DigestValue>
      </Reference>
      <Reference URI="/xl/printerSettings/printerSettings7.bin?ContentType=application/vnd.openxmlformats-officedocument.spreadsheetml.printerSettings">
        <DigestMethod Algorithm="http://www.w3.org/2000/09/xmldsig#sha1"/>
        <DigestValue>Yx8L8cbUfAvYjJMD8BAr27bVsWU=</DigestValue>
      </Reference>
      <Reference URI="/xl/printerSettings/printerSettings6.bin?ContentType=application/vnd.openxmlformats-officedocument.spreadsheetml.printerSettings">
        <DigestMethod Algorithm="http://www.w3.org/2000/09/xmldsig#sha1"/>
        <DigestValue>Yx8L8cbUfAvYjJMD8BAr27bVsWU=</DigestValue>
      </Reference>
      <Reference URI="/xl/printerSettings/printerSettings4.bin?ContentType=application/vnd.openxmlformats-officedocument.spreadsheetml.printerSettings">
        <DigestMethod Algorithm="http://www.w3.org/2000/09/xmldsig#sha1"/>
        <DigestValue>/jrPZ4BAnckohkpYWochicN+Jcs=</DigestValue>
      </Reference>
      <Reference URI="/xl/worksheets/sheet2.xml?ContentType=application/vnd.openxmlformats-officedocument.spreadsheetml.worksheet+xml">
        <DigestMethod Algorithm="http://www.w3.org/2000/09/xmldsig#sha1"/>
        <DigestValue>wVuRc17Z71RKv9aPXQ26x4cPQrE=</DigestValue>
      </Reference>
      <Reference URI="/xl/calcChain.xml?ContentType=application/vnd.openxmlformats-officedocument.spreadsheetml.calcChain+xml">
        <DigestMethod Algorithm="http://www.w3.org/2000/09/xmldsig#sha1"/>
        <DigestValue>HVy/C75HT0IdPIcj1/8VFOfVKZg=</DigestValue>
      </Reference>
      <Reference URI="/xl/worksheets/sheet4.xml?ContentType=application/vnd.openxmlformats-officedocument.spreadsheetml.worksheet+xml">
        <DigestMethod Algorithm="http://www.w3.org/2000/09/xmldsig#sha1"/>
        <DigestValue>wp2zaKs/7VZLNmBCs6RbA+fJBe8=</DigestValue>
      </Reference>
      <Reference URI="/xl/printerSettings/printerSettings14.bin?ContentType=application/vnd.openxmlformats-officedocument.spreadsheetml.printerSettings">
        <DigestMethod Algorithm="http://www.w3.org/2000/09/xmldsig#sha1"/>
        <DigestValue>Yx8L8cbUfAvYjJMD8BAr27bVsWU=</DigestValue>
      </Reference>
      <Reference URI="/xl/workbook.xml?ContentType=application/vnd.openxmlformats-officedocument.spreadsheetml.sheet.main+xml">
        <DigestMethod Algorithm="http://www.w3.org/2000/09/xmldsig#sha1"/>
        <DigestValue>xOCGAOFVDZwgX0njrR0jnJhQvyQ=</DigestValue>
      </Reference>
      <Reference URI="/xl/worksheets/sheet14.xml?ContentType=application/vnd.openxmlformats-officedocument.spreadsheetml.worksheet+xml">
        <DigestMethod Algorithm="http://www.w3.org/2000/09/xmldsig#sha1"/>
        <DigestValue>UsWdAqYGRQSc8CnVDK5/aVwHikI=</DigestValue>
      </Reference>
      <Reference URI="/xl/worksheets/sheet3.xml?ContentType=application/vnd.openxmlformats-officedocument.spreadsheetml.worksheet+xml">
        <DigestMethod Algorithm="http://www.w3.org/2000/09/xmldsig#sha1"/>
        <DigestValue>+onRKQEZ0YIGMWQ8Da18IUcQW2M=</DigestValue>
      </Reference>
      <Reference URI="/xl/media/image1.png?ContentType=image/png">
        <DigestMethod Algorithm="http://www.w3.org/2000/09/xmldsig#sha1"/>
        <DigestValue>lM2Md+1JslHzEzwa4yLeIXnbMIc=</DigestValue>
      </Reference>
      <Reference URI="/xl/worksheets/sheet13.xml?ContentType=application/vnd.openxmlformats-officedocument.spreadsheetml.worksheet+xml">
        <DigestMethod Algorithm="http://www.w3.org/2000/09/xmldsig#sha1"/>
        <DigestValue>Ac6EOY7h8VkTIlTZepjUJ4e08yM=</DigestValue>
      </Reference>
      <Reference URI="/xl/printerSettings/printerSettings11.bin?ContentType=application/vnd.openxmlformats-officedocument.spreadsheetml.printerSettings">
        <DigestMethod Algorithm="http://www.w3.org/2000/09/xmldsig#sha1"/>
        <DigestValue>Phna8QOiMCSTSgdm5lzKX73ks0Y=</DigestValue>
      </Reference>
      <Reference URI="/xl/printerSettings/printerSettings13.bin?ContentType=application/vnd.openxmlformats-officedocument.spreadsheetml.printerSettings">
        <DigestMethod Algorithm="http://www.w3.org/2000/09/xmldsig#sha1"/>
        <DigestValue>Jq/J0b8aio96J5hy85fV0CGQin4=</DigestValue>
      </Reference>
      <Reference URI="/xl/worksheets/sheet12.xml?ContentType=application/vnd.openxmlformats-officedocument.spreadsheetml.worksheet+xml">
        <DigestMethod Algorithm="http://www.w3.org/2000/09/xmldsig#sha1"/>
        <DigestValue>tzubWvAhOqOGQIoOHk/nC2okvZQ=</DigestValue>
      </Reference>
      <Reference URI="/xl/printerSettings/printerSettings12.bin?ContentType=application/vnd.openxmlformats-officedocument.spreadsheetml.printerSettings">
        <DigestMethod Algorithm="http://www.w3.org/2000/09/xmldsig#sha1"/>
        <DigestValue>Yx8L8cbUfAvYjJMD8BAr27bVsWU=</DigestValue>
      </Reference>
      <Reference URI="/xl/worksheets/sheet1.xml?ContentType=application/vnd.openxmlformats-officedocument.spreadsheetml.worksheet+xml">
        <DigestMethod Algorithm="http://www.w3.org/2000/09/xmldsig#sha1"/>
        <DigestValue>oW/7gidZj/KfW981pNKq7rh58gE=</DigestValue>
      </Reference>
      <Reference URI="/xl/sharedStrings.xml?ContentType=application/vnd.openxmlformats-officedocument.spreadsheetml.sharedStrings+xml">
        <DigestMethod Algorithm="http://www.w3.org/2000/09/xmldsig#sha1"/>
        <DigestValue>Kw+tqsKY9AkMrwnp9UKOgP9VDlM=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qyCyvntr8hb/L1rkaDH+ELGfjGw=</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xrAD1WdbSZd+IP1d3qb2k1xlH8c=</DigestValue>
      </Reference>
    </Manifest>
    <SignatureProperties>
      <SignatureProperty Id="idSignatureTime" Target="#idPackageSignature">
        <mdssi:SignatureTime>
          <mdssi:Format>YYYY-MM-DDThh:mm:ssTZD</mdssi:Format>
          <mdssi:Value>2024-10-06T04:32:50Z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2024-10-06T04:32:50Z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hTxmYMiLIf7+EVLvcWvp0cQ5M/EpXSZvczhVmY6sHfs=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p9bDOH47Go8mrlb7YBFXKghRupvNRXrLdBjkjs98rRk=</DigestValue>
    </Reference>
  </SignedInfo>
  <SignatureValue>KKM+YG7gBwHiaXbeedTPrho80RNf3KyOb0y3/hQyVxhqGMhNVwaeocTt+wMP4rpxuB3dUhqiFMkR
pAJbWf7RimhkEBZe3pfH5mdki+nzDgKbVPkm44lLAlHrvCq8bu5Uz0reH9nFJav8WiTkhPFUv8kM
kt+bavYhtKkaqoj1ltFb1nSXFddKpYtZMER88Z/fWBFcs8knWb7cOiwUO2BgF62inPqxIb76eCZU
hx/LmvEk1PzQEYyAHoPZhrcV9KJ7GrfZ0oyaMEV9uYPWU7DtBXI2WVSlDVkDBurpBGb91bEoIXmz
loCNDrfw1pZ7eqg3ID40UcpUOJC/RhJApwISKQ==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idXc18FpifChkP99ntZDzIWxj3Mb5gnyjKx+qd/PaUk=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x+2CHBJLi/RpJ03YM0JtdB09ozhKqmb+a+CvfVF61Cw=</DigestValue>
      </Reference>
      <Reference URI="/xl/printerSettings/printerSettings11.bin?ContentType=application/vnd.openxmlformats-officedocument.spreadsheetml.printerSettings">
        <DigestMethod Algorithm="http://www.w3.org/2001/04/xmlenc#sha256"/>
        <DigestValue>Yx2vd/g4Rby4buqCX9N0nhR0qpPb3jdgqZmua61lwLQ=</DigestValue>
      </Reference>
      <Reference URI="/xl/printerSettings/printerSettings12.bin?ContentType=application/vnd.openxmlformats-officedocument.spreadsheetml.printerSettings">
        <DigestMethod Algorithm="http://www.w3.org/2001/04/xmlenc#sha256"/>
        <DigestValue>kZQCUunNebK+ipfjLRrnpg8DPyfDiyOk4T1Vbcuo9bg=</DigestValue>
      </Reference>
      <Reference URI="/xl/printerSettings/printerSettings13.bin?ContentType=application/vnd.openxmlformats-officedocument.spreadsheetml.printerSettings">
        <DigestMethod Algorithm="http://www.w3.org/2001/04/xmlenc#sha256"/>
        <DigestValue>rtS+ZgLc4LPxjxw3FRgTW9bcASzci65jGSmDpJ/j2H8=</DigestValue>
      </Reference>
      <Reference URI="/xl/printerSettings/printerSettings14.bin?ContentType=application/vnd.openxmlformats-officedocument.spreadsheetml.printerSettings">
        <DigestMethod Algorithm="http://www.w3.org/2001/04/xmlenc#sha256"/>
        <DigestValue>kZQCUunNebK+ipfjLRrnpg8DPyfDiyOk4T1Vbcuo9bg=</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+uGmNzTvmTwGYJqbK7wzVsSsdFoLRGbw48omin26drE=</DigestValue>
      </Reference>
      <Reference URI="/xl/printerSettings/printerSettings4.bin?ContentType=application/vnd.openxmlformats-officedocument.spreadsheetml.printerSettings">
        <DigestMethod Algorithm="http://www.w3.org/2001/04/xmlenc#sha256"/>
        <DigestValue>+uGmNzTvmTwGYJqbK7wzVsSsdFoLRGbw48omin26drE=</DigestValue>
      </Reference>
      <Reference URI="/xl/printerSettings/printerSettings5.bin?ContentType=application/vnd.openxmlformats-officedocument.spreadsheetml.printerSettings">
        <DigestMethod Algorithm="http://www.w3.org/2001/04/xmlenc#sha256"/>
        <DigestValue>kZQCUunNebK+ipfjLRrnpg8DPyfDiyOk4T1Vbcuo9bg=</DigestValue>
      </Reference>
      <Reference URI="/xl/printerSettings/printerSettings6.bin?ContentType=application/vnd.openxmlformats-officedocument.spreadsheetml.printerSettings">
        <DigestMethod Algorithm="http://www.w3.org/2001/04/xmlenc#sha256"/>
        <DigestValue>kZQCUunNebK+ipfjLRrnpg8DPyfDiyOk4T1Vbcuo9bg=</DigestValue>
      </Reference>
      <Reference URI="/xl/printerSettings/printerSettings7.bin?ContentType=application/vnd.openxmlformats-officedocument.spreadsheetml.printerSettings">
        <DigestMethod Algorithm="http://www.w3.org/2001/04/xmlenc#sha256"/>
        <DigestValue>kZQCUunNebK+ipfjLRrnpg8DPyfDiyOk4T1Vbcuo9bg=</DigestValue>
      </Reference>
      <Reference URI="/xl/printerSettings/printerSettings8.bin?ContentType=application/vnd.openxmlformats-officedocument.spreadsheetml.printerSettings">
        <DigestMethod Algorithm="http://www.w3.org/2001/04/xmlenc#sha256"/>
        <DigestValue>+uGmNzTvmTwGYJqbK7wzVsSsdFoLRGbw48omin26drE=</DigestValue>
      </Reference>
      <Reference URI="/xl/printerSettings/printerSettings9.bin?ContentType=application/vnd.openxmlformats-officedocument.spreadsheetml.printerSettings">
        <DigestMethod Algorithm="http://www.w3.org/2001/04/xmlenc#sha256"/>
        <DigestValue>e6dBMVGfjYthUEDI6itW/IPNvkxq9nvtSO1akGdugXo=</DigestValue>
      </Reference>
      <Reference URI="/xl/sharedStrings.xml?ContentType=application/vnd.openxmlformats-officedocument.spreadsheetml.sharedStrings+xml">
        <DigestMethod Algorithm="http://www.w3.org/2001/04/xmlenc#sha256"/>
        <DigestValue>eG0N4K7r0myNcJWPbM6gq5gq2q856GRZEWyVQUSvPYY=</DigestValue>
      </Reference>
      <Reference URI="/xl/styles.xml?ContentType=application/vnd.openxmlformats-officedocument.spreadsheetml.styles+xml">
        <DigestMethod Algorithm="http://www.w3.org/2001/04/xmlenc#sha256"/>
        <DigestValue>bsSz3MngMVmE0t+UmhtpC12dKlbhBf8UHCOqQqtnn6Q=</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K+RMK+cSrQGcF3AQv45PfzAjHOO1OAY9lIq5EkWAXi4=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9VL8tEG/CwsbhVEmU45Wo46kq7NP4x46uIgoF15/xu0=</DigestValue>
      </Reference>
      <Reference URI="/xl/worksheets/sheet10.xml?ContentType=application/vnd.openxmlformats-officedocument.spreadsheetml.worksheet+xml">
        <DigestMethod Algorithm="http://www.w3.org/2001/04/xmlenc#sha256"/>
        <DigestValue>qMkmm1aqZMff2p2p5v45w8fgbGNgL8n89n9KVTBnaIc=</DigestValue>
      </Reference>
      <Reference URI="/xl/worksheets/sheet11.xml?ContentType=application/vnd.openxmlformats-officedocument.spreadsheetml.worksheet+xml">
        <DigestMethod Algorithm="http://www.w3.org/2001/04/xmlenc#sha256"/>
        <DigestValue>q8z5UlhMghlY+1mvr4qIZIFptBg9c3X0KUyAHKHkG0Y=</DigestValue>
      </Reference>
      <Reference URI="/xl/worksheets/sheet12.xml?ContentType=application/vnd.openxmlformats-officedocument.spreadsheetml.worksheet+xml">
        <DigestMethod Algorithm="http://www.w3.org/2001/04/xmlenc#sha256"/>
        <DigestValue>rsac6LSodGUcCBoVC/eVSncVP8pSqpJ2lmXP96GMX9w=</DigestValue>
      </Reference>
      <Reference URI="/xl/worksheets/sheet13.xml?ContentType=application/vnd.openxmlformats-officedocument.spreadsheetml.worksheet+xml">
        <DigestMethod Algorithm="http://www.w3.org/2001/04/xmlenc#sha256"/>
        <DigestValue>P3biNA58uzV+LeMBY8CUFxngNkitgWpIf77jLJKVMpc=</DigestValue>
      </Reference>
      <Reference URI="/xl/worksheets/sheet14.xml?ContentType=application/vnd.openxmlformats-officedocument.spreadsheetml.worksheet+xml">
        <DigestMethod Algorithm="http://www.w3.org/2001/04/xmlenc#sha256"/>
        <DigestValue>tr6omlXLoMFwkXbUCP8xDjCjuBaHLkaQbkPFG/7XGF4=</DigestValue>
      </Reference>
      <Reference URI="/xl/worksheets/sheet2.xml?ContentType=application/vnd.openxmlformats-officedocument.spreadsheetml.worksheet+xml">
        <DigestMethod Algorithm="http://www.w3.org/2001/04/xmlenc#sha256"/>
        <DigestValue>Xp8OEMfMyDB37aqWP2m6+fBrUSQQLl4lB39K9+kJmzw=</DigestValue>
      </Reference>
      <Reference URI="/xl/worksheets/sheet3.xml?ContentType=application/vnd.openxmlformats-officedocument.spreadsheetml.worksheet+xml">
        <DigestMethod Algorithm="http://www.w3.org/2001/04/xmlenc#sha256"/>
        <DigestValue>5AKPnE46UyWtKcJwApR0bIi0VvRGPXHgGmrt4sq72VM=</DigestValue>
      </Reference>
      <Reference URI="/xl/worksheets/sheet4.xml?ContentType=application/vnd.openxmlformats-officedocument.spreadsheetml.worksheet+xml">
        <DigestMethod Algorithm="http://www.w3.org/2001/04/xmlenc#sha256"/>
        <DigestValue>QKN508+ep585q6Owuv4//1Lpkg1uOCZRxP2FT6+b/UM=</DigestValue>
      </Reference>
      <Reference URI="/xl/worksheets/sheet5.xml?ContentType=application/vnd.openxmlformats-officedocument.spreadsheetml.worksheet+xml">
        <DigestMethod Algorithm="http://www.w3.org/2001/04/xmlenc#sha256"/>
        <DigestValue>uS9C+CDbSD5QTcuioEwniQQCjtxGdSR50GjyNKHAzN8=</DigestValue>
      </Reference>
      <Reference URI="/xl/worksheets/sheet6.xml?ContentType=application/vnd.openxmlformats-officedocument.spreadsheetml.worksheet+xml">
        <DigestMethod Algorithm="http://www.w3.org/2001/04/xmlenc#sha256"/>
        <DigestValue>frpz0CiFso6/ZlI35a9FmQrPj6syhrlrQJSkAY4709Y=</DigestValue>
      </Reference>
      <Reference URI="/xl/worksheets/sheet7.xml?ContentType=application/vnd.openxmlformats-officedocument.spreadsheetml.worksheet+xml">
        <DigestMethod Algorithm="http://www.w3.org/2001/04/xmlenc#sha256"/>
        <DigestValue>+dmfFIe5l720j7Ws1iXAP+NDDJioK2UxhZWhbN1QQRc=</DigestValue>
      </Reference>
      <Reference URI="/xl/worksheets/sheet8.xml?ContentType=application/vnd.openxmlformats-officedocument.spreadsheetml.worksheet+xml">
        <DigestMethod Algorithm="http://www.w3.org/2001/04/xmlenc#sha256"/>
        <DigestValue>ZpqtNiRDfeBRj7FdAXwLWoWiHKXZG5NyhcB57AGhAMo=</DigestValue>
      </Reference>
      <Reference URI="/xl/worksheets/sheet9.xml?ContentType=application/vnd.openxmlformats-officedocument.spreadsheetml.worksheet+xml">
        <DigestMethod Algorithm="http://www.w3.org/2001/04/xmlenc#sha256"/>
        <DigestValue>q3Oc2/T3RmZGmbJeGwI81DC3JI9X9knIrrevKaVeNak=</DigestValue>
      </Reference>
    </Manifest>
    <SignatureProperties>
      <SignatureProperty Id="idSignatureTime" Target="#idPackageSignature">
        <mdssi:SignatureTime xmlns:mdssi="http://schemas.openxmlformats.org/package/2006/digital-signature">
          <mdssi:Format>YYYY-MM-DDThh:mm:ssTZD</mdssi:Format>
          <mdssi:Value>2024-10-07T06:35:42Z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2024-10-07T06:35:42Z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2024-10-04T08:47:50Z</cp:lastPrinted>
  <dcterms:created xsi:type="dcterms:W3CDTF">2013-10-21T08:38:47Z</dcterms:created>
  <dcterms:modified xsi:type="dcterms:W3CDTF">2024-10-04T08:54:30Z</dcterms:modified>
</cp:coreProperties>
</file>