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<sst xmlns="http://schemas.openxmlformats.org/spreadsheetml/2006/main" count="1392" uniqueCount="599">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</sst>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0.0000000000000000000"/>
    <numFmt numFmtId="221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3" fillId="0" borderId="0" applyFill="0" applyBorder="0" applyAlignment="0"/>
    <xf numFmtId="0" fontId="120" fillId="0" borderId="0"/>
    <xf numFmtId="1" fontId="121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1" fontId="133" fillId="0" borderId="55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6">
      <alignment horizontal="left" vertical="top"/>
    </xf>
    <xf numFmtId="0" fontId="146" fillId="0" borderId="36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5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6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175" fontId="8" fillId="0" borderId="18" xfId="65" applyNumberFormat="1" applyFont="1" applyFill="1" applyBorder="1" applyAlignment="1"/>
    <xf numFmtId="175" fontId="11" fillId="0" borderId="39" xfId="65" applyNumberFormat="1" applyFont="1" applyFill="1" applyBorder="1" applyAlignment="1">
      <alignment horizontal="right"/>
    </xf>
    <xf numFmtId="175" fontId="11" fillId="0" borderId="51" xfId="65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90" fillId="0" borderId="36" xfId="65" applyNumberFormat="1" applyFont="1" applyFill="1" applyBorder="1" applyAlignment="1"/>
    <xf numFmtId="220" fontId="48" fillId="0" borderId="0" xfId="0" applyNumberFormat="1" applyFont="1"/>
    <xf numFmtId="168" fontId="11" fillId="0" borderId="51" xfId="65" applyNumberFormat="1" applyFont="1" applyFill="1" applyBorder="1" applyAlignment="1">
      <alignment horizontal="right"/>
    </xf>
    <xf numFmtId="221" fontId="11" fillId="0" borderId="58" xfId="499" applyNumberFormat="1" applyFont="1" applyBorder="1" applyAlignment="1">
      <alignment horizontal="right"/>
    </xf>
    <xf numFmtId="167" fontId="11" fillId="0" borderId="19" xfId="64" applyFont="1" applyFill="1" applyBorder="1" applyAlignment="1">
      <alignment horizontal="right"/>
    </xf>
    <xf numFmtId="167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5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5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6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68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5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43" fontId="173" fillId="29" borderId="0" xfId="457" applyFont="1" applyFill="1" applyBorder="1" applyAlignment="1">
      <alignment vertical="center"/>
    </xf>
    <xf numFmtId="43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43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43" fontId="11" fillId="0" borderId="58" xfId="499" applyFont="1" applyBorder="1" applyAlignment="1">
      <alignment horizontal="right"/>
    </xf>
    <xf numFmtId="167" fontId="11" fillId="0" borderId="19" xfId="64" applyFont="1" applyFill="1" applyBorder="1" applyAlignment="1">
      <alignment wrapText="1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3" t="s">
        <v>50</v>
      </c>
      <c r="B2" s="314"/>
      <c r="C2" s="314"/>
      <c r="D2" s="314"/>
      <c r="E2" s="314"/>
      <c r="F2" s="31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5" t="s">
        <v>51</v>
      </c>
      <c r="D3" s="315"/>
      <c r="E3" s="315"/>
      <c r="F3" s="315"/>
      <c r="G3" s="315"/>
      <c r="H3" s="315"/>
      <c r="I3" s="315"/>
      <c r="J3" s="315"/>
      <c r="K3" s="315"/>
      <c r="L3" s="315"/>
      <c r="M3" s="297" t="s">
        <v>23</v>
      </c>
      <c r="N3" s="305"/>
      <c r="O3" s="306" t="s">
        <v>24</v>
      </c>
      <c r="P3" s="307"/>
      <c r="Q3" s="297" t="s">
        <v>5</v>
      </c>
      <c r="R3" s="297"/>
      <c r="S3" s="305"/>
      <c r="T3" s="308"/>
      <c r="U3" s="299" t="s">
        <v>26</v>
      </c>
      <c r="V3" s="300"/>
      <c r="W3" s="301" t="s">
        <v>25</v>
      </c>
    </row>
    <row r="4" spans="1:23" ht="12.75" customHeight="1">
      <c r="A4" s="305" t="s">
        <v>27</v>
      </c>
      <c r="B4" s="297" t="s">
        <v>28</v>
      </c>
      <c r="C4" s="297" t="s">
        <v>29</v>
      </c>
      <c r="D4" s="297" t="s">
        <v>30</v>
      </c>
      <c r="E4" s="297" t="s">
        <v>31</v>
      </c>
      <c r="F4" s="297" t="s">
        <v>32</v>
      </c>
      <c r="G4" s="297" t="s">
        <v>33</v>
      </c>
      <c r="H4" s="309" t="s">
        <v>52</v>
      </c>
      <c r="I4" s="297" t="s">
        <v>34</v>
      </c>
      <c r="J4" s="308"/>
      <c r="K4" s="297" t="s">
        <v>35</v>
      </c>
      <c r="L4" s="297" t="s">
        <v>36</v>
      </c>
      <c r="M4" s="297" t="s">
        <v>35</v>
      </c>
      <c r="N4" s="297" t="s">
        <v>37</v>
      </c>
      <c r="O4" s="297" t="s">
        <v>35</v>
      </c>
      <c r="P4" s="297" t="s">
        <v>37</v>
      </c>
      <c r="Q4" s="297" t="s">
        <v>38</v>
      </c>
      <c r="R4" s="297" t="s">
        <v>39</v>
      </c>
      <c r="S4" s="297" t="s">
        <v>36</v>
      </c>
      <c r="T4" s="297" t="s">
        <v>39</v>
      </c>
      <c r="U4" s="309" t="s">
        <v>36</v>
      </c>
      <c r="V4" s="297" t="s">
        <v>39</v>
      </c>
      <c r="W4" s="302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4"/>
      <c r="R5" s="304"/>
      <c r="S5" s="308"/>
      <c r="T5" s="304"/>
      <c r="U5" s="310"/>
      <c r="V5" s="298"/>
      <c r="W5" s="30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8" t="s">
        <v>210</v>
      </c>
      <c r="B1" s="318"/>
      <c r="C1" s="318"/>
      <c r="D1" s="318"/>
      <c r="E1" s="318"/>
      <c r="F1" s="318"/>
      <c r="G1" s="31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9" t="e">
        <f>#REF!</f>
        <v>#REF!</v>
      </c>
      <c r="C2" s="320"/>
      <c r="D2" s="32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1"/>
      <c r="C3" s="321"/>
      <c r="D3" s="32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1">
        <v>111000</v>
      </c>
      <c r="C6" s="321"/>
      <c r="D6" s="32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1" t="e">
        <f>VLOOKUP(I11,#REF!,4,0)*1000</f>
        <v>#REF!</v>
      </c>
      <c r="C11" s="321"/>
      <c r="D11" s="32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1">
        <v>10000</v>
      </c>
      <c r="C17" s="321"/>
      <c r="D17" s="32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1">
        <v>10000</v>
      </c>
      <c r="C19" s="321"/>
      <c r="D19" s="32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5" t="s">
        <v>328</v>
      </c>
      <c r="F1" s="325"/>
      <c r="G1" s="326" t="s">
        <v>329</v>
      </c>
      <c r="H1" s="32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4" t="s">
        <v>398</v>
      </c>
      <c r="C62" s="324" t="s">
        <v>310</v>
      </c>
      <c r="D62" s="324" t="s">
        <v>403</v>
      </c>
      <c r="E62" s="328">
        <v>140130</v>
      </c>
      <c r="F62" s="328">
        <v>7</v>
      </c>
      <c r="G62" s="40">
        <v>215002</v>
      </c>
      <c r="H62" s="40">
        <v>0</v>
      </c>
    </row>
    <row r="63" spans="1:9" s="40" customFormat="1">
      <c r="B63" s="324"/>
      <c r="C63" s="324"/>
      <c r="D63" s="324"/>
      <c r="E63" s="328"/>
      <c r="F63" s="32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9" t="s">
        <v>20</v>
      </c>
      <c r="C32" s="329"/>
      <c r="D32" s="329"/>
      <c r="E32" s="329"/>
      <c r="F32" s="329"/>
      <c r="G32" s="32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9" t="s">
        <v>14</v>
      </c>
      <c r="C39" s="329"/>
      <c r="D39" s="329"/>
      <c r="E39" s="329"/>
      <c r="F39" s="329"/>
      <c r="G39" s="32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0"/>
      <c r="E43" s="331"/>
      <c r="F43" s="331"/>
      <c r="G43" s="33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1" zoomScale="78" zoomScaleNormal="87" zoomScaleSheetLayoutView="78" workbookViewId="0">
      <selection activeCell="G31" sqref="G3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8" t="s">
        <v>561</v>
      </c>
      <c r="C1" s="348"/>
      <c r="D1" s="348"/>
      <c r="E1" s="348"/>
      <c r="F1" s="348"/>
      <c r="G1" s="348"/>
    </row>
    <row r="2" spans="2:7" ht="15.75" customHeight="1">
      <c r="B2" s="345" t="s">
        <v>562</v>
      </c>
      <c r="C2" s="345"/>
      <c r="D2" s="345"/>
      <c r="E2" s="345"/>
      <c r="F2" s="345"/>
      <c r="G2" s="345"/>
    </row>
    <row r="3" spans="2:7" ht="19.5" customHeight="1">
      <c r="B3" s="346" t="s">
        <v>582</v>
      </c>
      <c r="C3" s="346"/>
      <c r="D3" s="346"/>
      <c r="E3" s="346"/>
      <c r="F3" s="346"/>
      <c r="G3" s="346"/>
    </row>
    <row r="4" spans="2:7" ht="18" customHeight="1">
      <c r="B4" s="347" t="s">
        <v>563</v>
      </c>
      <c r="C4" s="347"/>
      <c r="D4" s="347"/>
      <c r="E4" s="347"/>
      <c r="F4" s="347"/>
      <c r="G4" s="347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8" t="s">
        <v>564</v>
      </c>
      <c r="C6" s="348"/>
      <c r="D6" s="348"/>
      <c r="E6" s="348"/>
      <c r="F6" s="348"/>
      <c r="G6" s="348"/>
    </row>
    <row r="7" spans="2:7" ht="15.75" customHeight="1">
      <c r="B7" s="348" t="s">
        <v>565</v>
      </c>
      <c r="C7" s="348"/>
      <c r="D7" s="348"/>
      <c r="E7" s="348"/>
      <c r="F7" s="348"/>
      <c r="G7" s="348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7" t="s">
        <v>570</v>
      </c>
      <c r="C18" s="367"/>
      <c r="D18" s="367"/>
      <c r="E18" s="161" t="str">
        <f>"Từ ngày "&amp;TEXT(H18,"dd/mm/yyyy")&amp;" đến "&amp;TEXT(H19,"dd/mm/yyyy")</f>
        <v>Từ ngày 30/09/2024 đến 06/10/2024</v>
      </c>
      <c r="H18" s="176">
        <v>45565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30/09/2024 to 06/10/2024</v>
      </c>
      <c r="H19" s="176">
        <f>H18+6</f>
        <v>45571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45572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7">
        <f>E20</f>
        <v>45572</v>
      </c>
      <c r="F21" s="357"/>
      <c r="G21" s="357"/>
      <c r="H21" s="357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9" t="s">
        <v>531</v>
      </c>
      <c r="C23" s="350"/>
      <c r="D23" s="349" t="s">
        <v>541</v>
      </c>
      <c r="E23" s="350"/>
      <c r="F23" s="266" t="s">
        <v>542</v>
      </c>
      <c r="G23" s="266" t="s">
        <v>542</v>
      </c>
      <c r="I23" s="179"/>
      <c r="L23" s="184"/>
    </row>
    <row r="24" spans="2:12" ht="15.75" customHeight="1">
      <c r="B24" s="351" t="s">
        <v>27</v>
      </c>
      <c r="C24" s="352"/>
      <c r="D24" s="353" t="s">
        <v>330</v>
      </c>
      <c r="E24" s="35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45571</v>
      </c>
      <c r="G25" s="188">
        <f>H18-1</f>
        <v>45564</v>
      </c>
      <c r="H25" s="189"/>
      <c r="I25" s="179"/>
      <c r="L25" s="184"/>
    </row>
    <row r="26" spans="2:12" ht="15.75" customHeight="1">
      <c r="B26" s="343" t="s">
        <v>572</v>
      </c>
      <c r="C26" s="344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1">
        <v>1</v>
      </c>
      <c r="C28" s="342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5">
        <v>1.1000000000000001</v>
      </c>
      <c r="C30" s="356"/>
      <c r="D30" s="203" t="s">
        <v>584</v>
      </c>
      <c r="E30" s="204"/>
      <c r="F30" s="163">
        <f>G34</f>
        <v>92466229691</v>
      </c>
      <c r="G30" s="163">
        <v>92453902470</v>
      </c>
      <c r="H30" s="205"/>
      <c r="I30" s="206"/>
      <c r="J30" s="205"/>
      <c r="K30" s="205"/>
      <c r="L30" s="184"/>
    </row>
    <row r="31" spans="2:12" ht="15.75" customHeight="1">
      <c r="B31" s="338">
        <v>1.2</v>
      </c>
      <c r="C31" s="339"/>
      <c r="D31" s="207" t="s">
        <v>585</v>
      </c>
      <c r="E31" s="208"/>
      <c r="F31" s="246">
        <f>G35</f>
        <v>13222.12</v>
      </c>
      <c r="G31" s="246">
        <v>13209.46</v>
      </c>
      <c r="H31" s="205"/>
      <c r="I31" s="206"/>
      <c r="J31" s="205"/>
      <c r="K31" s="205"/>
      <c r="L31" s="184"/>
    </row>
    <row r="32" spans="2:12" ht="15.75" customHeight="1">
      <c r="B32" s="341">
        <v>2</v>
      </c>
      <c r="C32" s="342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5">
        <v>2.1</v>
      </c>
      <c r="C34" s="356"/>
      <c r="D34" s="203" t="s">
        <v>586</v>
      </c>
      <c r="E34" s="204"/>
      <c r="F34" s="248">
        <v>88385782025</v>
      </c>
      <c r="G34" s="163">
        <v>92466229691</v>
      </c>
      <c r="H34" s="205"/>
      <c r="I34" s="206"/>
      <c r="J34" s="205"/>
      <c r="K34" s="205"/>
      <c r="L34" s="210"/>
    </row>
    <row r="35" spans="2:12" ht="15.75" customHeight="1">
      <c r="B35" s="338">
        <v>2.2000000000000002</v>
      </c>
      <c r="C35" s="339"/>
      <c r="D35" s="211" t="s">
        <v>587</v>
      </c>
      <c r="E35" s="202"/>
      <c r="F35" s="368">
        <v>12933.52</v>
      </c>
      <c r="G35" s="246">
        <v>13222.12</v>
      </c>
      <c r="H35" s="205"/>
      <c r="I35" s="206"/>
      <c r="J35" s="205"/>
      <c r="K35" s="205"/>
    </row>
    <row r="36" spans="2:12" ht="15.75" customHeight="1">
      <c r="B36" s="358">
        <v>3</v>
      </c>
      <c r="C36" s="359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-4080447666</v>
      </c>
      <c r="G37" s="275">
        <f>G34-G30</f>
        <v>12327221</v>
      </c>
      <c r="H37" s="205"/>
      <c r="I37" s="206"/>
      <c r="J37" s="205"/>
      <c r="K37" s="205"/>
    </row>
    <row r="38" spans="2:12" ht="15.75" customHeight="1">
      <c r="B38" s="360">
        <v>3.1</v>
      </c>
      <c r="C38" s="361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-1966431806</v>
      </c>
      <c r="G39" s="275">
        <f>G37-G41</f>
        <v>88210622</v>
      </c>
      <c r="H39" s="205"/>
      <c r="I39" s="206"/>
      <c r="J39" s="205"/>
      <c r="K39" s="205"/>
    </row>
    <row r="40" spans="2:12" ht="15.75" customHeight="1">
      <c r="B40" s="336">
        <v>3.2</v>
      </c>
      <c r="C40" s="337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-2114015860</v>
      </c>
      <c r="G41" s="275">
        <v>-75883401</v>
      </c>
      <c r="H41" s="205"/>
      <c r="I41" s="206"/>
      <c r="J41" s="205"/>
      <c r="K41" s="205"/>
    </row>
    <row r="42" spans="2:12" ht="15.75" customHeight="1">
      <c r="B42" s="336">
        <v>3.3</v>
      </c>
      <c r="C42" s="337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58">
        <v>4</v>
      </c>
      <c r="C44" s="36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-2.1827059503317203E-2</v>
      </c>
      <c r="G45" s="253">
        <f>G35/G31-1</f>
        <v>9.5840405285319008E-4</v>
      </c>
      <c r="H45" s="205"/>
      <c r="I45" s="206"/>
      <c r="J45" s="205"/>
      <c r="K45" s="205"/>
    </row>
    <row r="46" spans="2:12" ht="15.75" customHeight="1">
      <c r="B46" s="358">
        <v>5</v>
      </c>
      <c r="C46" s="36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3">
        <v>5.0999999999999996</v>
      </c>
      <c r="C48" s="364"/>
      <c r="D48" s="230" t="s">
        <v>588</v>
      </c>
      <c r="E48" s="204"/>
      <c r="F48" s="369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3">
        <v>5.2</v>
      </c>
      <c r="C49" s="364"/>
      <c r="D49" s="231" t="s">
        <v>589</v>
      </c>
      <c r="E49" s="232"/>
      <c r="F49" s="369">
        <v>11354.26</v>
      </c>
      <c r="G49" s="264">
        <v>11354.26</v>
      </c>
      <c r="H49" s="205"/>
      <c r="I49" s="206"/>
      <c r="J49" s="205"/>
      <c r="K49" s="205"/>
    </row>
    <row r="50" spans="2:11" ht="15.75" customHeight="1">
      <c r="B50" s="365">
        <v>6</v>
      </c>
      <c r="C50" s="36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3">
        <v>6.1</v>
      </c>
      <c r="C51" s="364">
        <v>6.1</v>
      </c>
      <c r="D51" s="235" t="s">
        <v>590</v>
      </c>
      <c r="E51" s="236"/>
      <c r="F51" s="265">
        <v>11078.41</v>
      </c>
      <c r="G51" s="265">
        <v>10322.11</v>
      </c>
      <c r="H51" s="205"/>
      <c r="I51" s="206"/>
      <c r="J51" s="205"/>
      <c r="K51" s="205"/>
    </row>
    <row r="52" spans="2:11" ht="15.75" customHeight="1">
      <c r="B52" s="363">
        <v>6.2</v>
      </c>
      <c r="C52" s="364"/>
      <c r="D52" s="203" t="s">
        <v>591</v>
      </c>
      <c r="E52" s="230"/>
      <c r="F52" s="264">
        <f>F51*F35</f>
        <v>143282837.30320001</v>
      </c>
      <c r="G52" s="264">
        <f>G51*G35</f>
        <v>136480177.07320002</v>
      </c>
      <c r="H52" s="205"/>
      <c r="I52" s="206"/>
      <c r="J52" s="205"/>
      <c r="K52" s="205"/>
    </row>
    <row r="53" spans="2:11" ht="15.75" customHeight="1">
      <c r="B53" s="363">
        <v>6.2</v>
      </c>
      <c r="C53" s="364">
        <v>6.3</v>
      </c>
      <c r="D53" s="230" t="s">
        <v>579</v>
      </c>
      <c r="E53" s="230"/>
      <c r="F53" s="279">
        <f>F52/F34</f>
        <v>1.621107309574659E-3</v>
      </c>
      <c r="G53" s="279">
        <f>G52/G34</f>
        <v>1.4760002384576953E-3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3" t="s">
        <v>557</v>
      </c>
      <c r="G55" s="333"/>
    </row>
    <row r="56" spans="2:11">
      <c r="C56" s="239"/>
      <c r="D56" s="295" t="s">
        <v>592</v>
      </c>
      <c r="E56" s="292"/>
      <c r="F56" s="332" t="s">
        <v>558</v>
      </c>
      <c r="G56" s="333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4"/>
      <c r="G65" s="334"/>
    </row>
    <row r="66" spans="2:12" s="282" customFormat="1" ht="15.75">
      <c r="B66" s="280" t="s">
        <v>595</v>
      </c>
      <c r="C66" s="280"/>
      <c r="D66" s="280"/>
      <c r="E66" s="280"/>
      <c r="F66" s="340" t="s">
        <v>596</v>
      </c>
      <c r="G66" s="340"/>
      <c r="H66" s="283"/>
      <c r="I66" s="284"/>
      <c r="J66" s="285"/>
      <c r="K66" s="286"/>
      <c r="L66" s="286"/>
    </row>
    <row r="67" spans="2:12" s="282" customFormat="1" ht="15.75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5"/>
      <c r="G69" s="335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vx64LeYr/3U2ew/ydMOXHEyCnKY=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6XAq+5ZSdS6lplDzAj4ocqea8Eg=</DigestValue>
    </Reference>
  </SignedInfo>
  <SignatureValue>jia239n0/HlpflULW13wp5V4JVnAa5fWIc5DELoj7AFIMOb8gMJ5erNChVL29a5OB52GlY6UYLJb
0uJtNK45MXHDZfqgOyIrtD2V7iSN/DTU18/SHfcCjYo5pINYwqTcxEJ0sp2C9SBHKpEvUIUFTZoa
lyynsqKKbsvXaaroUdaixAqdqv77ZVPjUXfP35P6sbuRR0RLgEahdzVxqaKgKdBMA5WiyIauUtKT
7PdD5rcSq0wUHwJ5sWeZlvB9SwD7qK101tAwCy+eBmp3ehuRn5W3NsqRl1mwXDyAdSEulzo63Ac7
wMT6co+SNrWvRmLmDArnUXf0Qj/g6ULIFe6V+Q==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c3QW5XTIeyU/zhQHyRyRlYg/cB0=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0lpKPZjKJTZjyJI1vMIjWhvleK8=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ug1LB3vN9fkobtyDi4hbug6zTLQ=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BOZ0LAIxRl8YM5IAjyVYhN/o8Jc=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7f+nPgLE9c0J8b8kRwDAXj8jwv4=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W/AmWqbffCI0WHVJhY5i+aEPNI0=</DigestValue>
      </Reference>
      <Reference URI="/xl/calcChain.xml?ContentType=application/vnd.openxmlformats-officedocument.spreadsheetml.calcChain+xml">
        <DigestMethod Algorithm="http://www.w3.org/2000/09/xmldsig#sha1"/>
        <DigestValue>lQhpHVpyoT18zaGyoFceIJ9iXJ8=</DigestValue>
      </Reference>
      <Reference URI="/xl/workbook.xml?ContentType=application/vnd.openxmlformats-officedocument.spreadsheetml.sheet.main+xml">
        <DigestMethod Algorithm="http://www.w3.org/2000/09/xmldsig#sha1"/>
        <DigestValue>mEJG6WiMlE31+vQI7VSC2WfH8PY=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2.xml?ContentType=application/vnd.openxmlformats-officedocument.spreadsheetml.worksheet+xml">
        <DigestMethod Algorithm="http://www.w3.org/2000/09/xmldsig#sha1"/>
        <DigestValue>xAr3U8N2nn/6XtIxNsLo/5LTHhQ=</DigestValue>
      </Reference>
      <Reference URI="/xl/worksheets/sheet3.xml?ContentType=application/vnd.openxmlformats-officedocument.spreadsheetml.worksheet+xml">
        <DigestMethod Algorithm="http://www.w3.org/2000/09/xmldsig#sha1"/>
        <DigestValue>O+CrL3C0EPCSLkdheQ/pdHAC1y0=</DigestValue>
      </Reference>
      <Reference URI="/xl/comments1.xml?ContentType=application/vnd.openxmlformats-officedocument.spreadsheetml.comments+xml">
        <DigestMethod Algorithm="http://www.w3.org/2000/09/xmldsig#sha1"/>
        <DigestValue>XylC36OcVIdKwGnzeUh1P6upsXU=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2024-10-07T07:36:13Z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2024-10-07T07:36:13Z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SSBSlD9xu0IPdeoO0hT1IPmMqPSBPg/Lqx773zbsIC0=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kysTvCEE2/NoQ6C2oaX/f0sRb8gRFPo8lKbgmW05ORU=</DigestValue>
    </Reference>
  </SignedInfo>
  <SignatureValue>KugQDp9YlO53oDPrSGR1sGxV91jlRdHqJW0jJCCjpsE9CbseHkPVbxZVY9t269VR/LWx5rHrrDz4
Lodmhw/MFkZnl9fPDeY/GJlLkLbGBJmcZLrMv6SUlpatzKkv8YJJ233Ylf80obelw4ksZ80YBZHz
YfvXWABZEBkvD9Pq5FiW434BlkqiUVYHVkY7D8RnU90bo+CSyTDwvZfxKwOULASwislle2+Tykhh
cqfndn08C3fRdGV3VYwAAjHCHMKP1z0gNDuwkNvYagtb18g+DFQLPdHoSXj7H0mAaysXY77F/eBh
8xO2zvoVAQ0YhkiVAA5Q8QZ7lyj3LN7LUL68ag==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qIWDq1HsLKx7gL1C3HXsS+Oi/8PrjPP45DpXfPVOI4A=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FYepnaBb21gdANIVU6JZMvnkLUsCHO7cbmNZICjWIkw=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N0zC0MlLJwBKw2Fw3enbQN8S+ZMPZIYuIptMw5qghLc=</DigestValue>
      </Reference>
      <Reference URI="/xl/theme/theme1.xml?ContentType=application/vnd.openxmlformats-officedocument.theme+xml">
        <DigestMethod Algorithm="http://www.w3.org/2001/04/xmlenc#sha256"/>
        <DigestValue>6nZ4CTaRt8Kr430v70JZZZNKVVQU/PnAoXbZhq5XjYc=</DigestValue>
      </Reference>
      <Reference URI="/xl/workbook.xml?ContentType=application/vnd.openxmlformats-officedocument.spreadsheetml.sheet.main+xml">
        <DigestMethod Algorithm="http://www.w3.org/2001/04/xmlenc#sha256"/>
        <DigestValue>PG9JVLZtVsnTJ4mcIU7pXW+LlwoBPCdTbXpYR+FQ3xo=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QHWVxw9oWEiCabs2P7w58+QQBYd7h1Dj0vJS/0KmqOw=</DigestValue>
      </Reference>
      <Reference URI="/xl/worksheets/sheet3.xml?ContentType=application/vnd.openxmlformats-officedocument.spreadsheetml.worksheet+xml">
        <DigestMethod Algorithm="http://www.w3.org/2001/04/xmlenc#sha256"/>
        <DigestValue>mW6XhxX/Of6r7uh0SRmFTNNJUnaTia81Z9lbAzNHqoc=</DigestValue>
      </Reference>
      <Reference URI="/xl/worksheets/sheet4.xml?ContentType=application/vnd.openxmlformats-officedocument.spreadsheetml.worksheet+xml">
        <DigestMethod Algorithm="http://www.w3.org/2001/04/xmlenc#sha256"/>
        <DigestValue>5HCSHqeRJyIgcBaO7QBa45w0Lj7euIbPj1GqPdy3dTY=</DigestValue>
      </Reference>
      <Reference URI="/xl/worksheets/sheet5.xml?ContentType=application/vnd.openxmlformats-officedocument.spreadsheetml.worksheet+xml">
        <DigestMethod Algorithm="http://www.w3.org/2001/04/xmlenc#sha256"/>
        <DigestValue>OdlmNdrzi0jzkKySgLVIL5mN1TWLyI/fSO/k4rtMuSU=</DigestValue>
      </Reference>
      <Reference URI="/xl/worksheets/sheet6.xml?ContentType=application/vnd.openxmlformats-officedocument.spreadsheetml.worksheet+xml">
        <DigestMethod Algorithm="http://www.w3.org/2001/04/xmlenc#sha256"/>
        <DigestValue>vrBo0RYDr6+ojStoDdwA351OSV7RzEMt9GW4/44HsaM=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2024-10-07T10:55:57Z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2024-10-07T10:55:57Z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Hong</cp:lastModifiedBy>
  <cp:lastPrinted>2024-09-16T03:13:26Z</cp:lastPrinted>
  <dcterms:created xsi:type="dcterms:W3CDTF">2014-09-25T08:23:57Z</dcterms:created>
  <dcterms:modified xsi:type="dcterms:W3CDTF">2024-10-07T07:36:13Z</dcterms:modified>
</cp:coreProperties>
</file>