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drawings/drawing1.xml" ContentType="application/vnd.openxmlformats-officedocument.drawing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7.xml" ContentType="application/vnd.openxmlformats-officedocument.spreadsheetml.workshee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KY SO GUI KHACH HANG\TCSME\"/>
    </mc:Choice>
  </mc:AlternateContent>
  <bookViews>
    <workbookView xWindow="0" yWindow="0" windowWidth="24000" windowHeight="870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print'!$B$1:$G$69</definedName>
    <definedName name="_xlnm.Print_Area" localSheetId="2">'RIGHT VALUATION'!$A$1:$G$23</definedName>
    <definedName name="_xlnm.Print_Titles" localSheetId="5">'PL25 to print'!$23:$23</definedName>
  </definedNames>
  <calcPr calcId="162913" calcOnSave="0"/>
</workbook>
</file>

<file path=xl/calcChain.xml><?xml version="1.0" encoding="utf-8"?>
<calcChain xmlns="http://schemas.openxmlformats.org/spreadsheetml/2006/main">
  <c r="G25" i="27" l="1"/>
  <c r="F31" i="27" l="1"/>
  <c r="F45" i="27" s="1"/>
  <c r="F30" i="27"/>
  <c r="F37" i="27" s="1"/>
  <c r="F39" i="27" s="1"/>
  <c r="G37" i="27"/>
  <c r="G39" i="27" s="1"/>
  <c r="G52" i="27"/>
  <c r="G53" i="27" s="1"/>
  <c r="G45" i="27"/>
  <c r="H19" i="27" l="1"/>
  <c r="E19" i="27" l="1"/>
  <c r="E18" i="27"/>
  <c r="F52" i="27" l="1"/>
  <c r="F53" i="27" s="1"/>
  <c r="F25" i="27" l="1"/>
  <c r="E20" i="27" l="1"/>
  <c r="E21" i="27" s="1"/>
  <c r="C37" i="23"/>
  <c r="E24" i="23"/>
  <c r="W179" i="14"/>
  <c r="A10" i="14"/>
  <c r="A11" i="14"/>
  <c r="A12" i="14"/>
  <c r="A13" i="14"/>
  <c r="A14" i="14"/>
  <c r="A15" i="14"/>
  <c r="A16" i="14"/>
  <c r="A17" i="14"/>
  <c r="A18" i="14"/>
  <c r="A19" i="14"/>
  <c r="A20" i="14"/>
  <c r="A21" i="14"/>
  <c r="A22" i="14"/>
  <c r="A23" i="14"/>
  <c r="A24" i="14"/>
  <c r="A25" i="14"/>
  <c r="A26" i="14"/>
  <c r="A27" i="14"/>
  <c r="A28" i="14"/>
  <c r="A29" i="14"/>
  <c r="A30" i="14"/>
  <c r="A31" i="14"/>
  <c r="A32" i="14"/>
  <c r="A33" i="14"/>
  <c r="A34" i="14"/>
  <c r="A35" i="14"/>
  <c r="A36" i="14"/>
  <c r="A37" i="14"/>
  <c r="A38" i="14"/>
  <c r="A39" i="14"/>
  <c r="A40" i="14"/>
  <c r="A41" i="14"/>
  <c r="A42" i="14"/>
  <c r="A43" i="14"/>
  <c r="A44" i="14"/>
  <c r="A45" i="14"/>
  <c r="A46" i="14"/>
  <c r="A47" i="14"/>
  <c r="A48" i="14"/>
  <c r="A49" i="14"/>
  <c r="A50" i="14"/>
  <c r="A51" i="14"/>
  <c r="A52" i="14"/>
  <c r="A53" i="14"/>
  <c r="A54" i="14"/>
  <c r="A55" i="14"/>
  <c r="A56" i="14"/>
  <c r="A57" i="14"/>
  <c r="A58" i="14"/>
  <c r="A59" i="14"/>
  <c r="A60" i="14"/>
  <c r="A61" i="14"/>
  <c r="A62" i="14"/>
  <c r="A63" i="14"/>
  <c r="A64" i="14"/>
  <c r="A65" i="14"/>
  <c r="A66" i="14"/>
  <c r="A67" i="14"/>
  <c r="A68" i="14"/>
  <c r="A69" i="14"/>
  <c r="A70" i="14"/>
  <c r="A71" i="14"/>
  <c r="A72" i="14"/>
  <c r="A73" i="14"/>
  <c r="A74" i="14"/>
  <c r="A75" i="14"/>
  <c r="A76" i="14"/>
  <c r="A77" i="14"/>
  <c r="A78" i="14"/>
  <c r="A79" i="14"/>
  <c r="A80" i="14"/>
  <c r="A81" i="14"/>
  <c r="A82" i="14"/>
  <c r="A83" i="14"/>
  <c r="A84" i="14"/>
  <c r="A85" i="14"/>
  <c r="A86" i="14"/>
  <c r="A87" i="14"/>
  <c r="A88" i="14"/>
  <c r="A89" i="14"/>
  <c r="A90" i="14"/>
  <c r="A91" i="14"/>
  <c r="A92" i="14"/>
  <c r="A93" i="14"/>
  <c r="A94" i="14"/>
  <c r="A95" i="14"/>
  <c r="A96" i="14"/>
  <c r="A97" i="14"/>
  <c r="A98" i="14"/>
  <c r="A99" i="14"/>
  <c r="A100" i="14"/>
  <c r="A101" i="14"/>
  <c r="A102" i="14"/>
  <c r="A103" i="14"/>
  <c r="A104" i="14"/>
  <c r="A105" i="14"/>
  <c r="A106" i="14"/>
  <c r="A107" i="14"/>
  <c r="A108" i="14"/>
  <c r="A109" i="14"/>
  <c r="A110" i="14"/>
  <c r="A111" i="14"/>
  <c r="A112" i="14"/>
  <c r="A113" i="14"/>
  <c r="A114" i="14"/>
  <c r="A115" i="14"/>
  <c r="A116" i="14"/>
  <c r="A117" i="14"/>
  <c r="A118" i="14"/>
  <c r="A119" i="14"/>
  <c r="A120" i="14"/>
  <c r="A121" i="14"/>
  <c r="A122" i="14"/>
  <c r="A123" i="14"/>
  <c r="A124" i="14"/>
  <c r="A125" i="14"/>
  <c r="A126" i="14"/>
  <c r="A127" i="14"/>
  <c r="A128" i="14"/>
  <c r="A129" i="14"/>
  <c r="A130" i="14"/>
  <c r="A131" i="14"/>
  <c r="A132" i="14"/>
  <c r="A133" i="14"/>
  <c r="A134" i="14"/>
  <c r="A135" i="14"/>
  <c r="A136" i="14"/>
  <c r="A137" i="14"/>
  <c r="A138" i="14"/>
  <c r="A139" i="14"/>
  <c r="A140" i="14"/>
  <c r="A141" i="14"/>
  <c r="A142" i="14"/>
  <c r="A143" i="14"/>
  <c r="A144" i="14"/>
  <c r="A145" i="14"/>
  <c r="A146" i="14"/>
  <c r="A147" i="14"/>
  <c r="A148" i="14"/>
  <c r="A149" i="14"/>
  <c r="A150" i="14"/>
  <c r="A151" i="14"/>
  <c r="A152" i="14"/>
  <c r="A153" i="14"/>
  <c r="A154" i="14"/>
  <c r="A155" i="14"/>
  <c r="A156" i="14"/>
  <c r="A157" i="14"/>
  <c r="A158" i="14"/>
  <c r="A159" i="14"/>
  <c r="A160" i="14"/>
  <c r="A161" i="14"/>
  <c r="A162" i="14"/>
  <c r="A163" i="14"/>
  <c r="A164" i="14"/>
  <c r="A165" i="14"/>
  <c r="A166" i="14"/>
  <c r="A167" i="14"/>
  <c r="A168" i="14"/>
  <c r="A169" i="14"/>
  <c r="A170" i="14"/>
  <c r="A171" i="14"/>
  <c r="A172" i="14"/>
  <c r="A173" i="14"/>
  <c r="A174" i="14"/>
  <c r="A175" i="14"/>
  <c r="A176" i="14"/>
  <c r="A177" i="14"/>
  <c r="A178" i="14"/>
  <c r="A7" i="14"/>
  <c r="A8" i="14"/>
  <c r="B11" i="15"/>
  <c r="B12" i="15"/>
  <c r="U38" i="15"/>
  <c r="T38" i="15"/>
  <c r="S38" i="15"/>
  <c r="R38" i="15"/>
  <c r="Q38" i="15"/>
  <c r="P38" i="15"/>
  <c r="Q32" i="15"/>
  <c r="Q28" i="15"/>
  <c r="S36" i="15"/>
  <c r="V8" i="15"/>
  <c r="W20" i="15"/>
  <c r="V6" i="15"/>
  <c r="V5" i="15"/>
  <c r="V14" i="15"/>
  <c r="P17" i="15"/>
  <c r="W21" i="15"/>
  <c r="P16" i="15"/>
  <c r="P19" i="15"/>
  <c r="B2" i="15"/>
  <c r="P2" i="15"/>
  <c r="E16" i="15"/>
  <c r="B18" i="15"/>
  <c r="E13" i="15"/>
  <c r="B8" i="15"/>
  <c r="J24" i="23"/>
  <c r="V13" i="15"/>
  <c r="Q36" i="15"/>
  <c r="U36" i="15"/>
  <c r="V15" i="15"/>
  <c r="V16" i="15"/>
  <c r="P36" i="15"/>
  <c r="B14" i="15"/>
  <c r="B20" i="15"/>
  <c r="T36" i="15"/>
  <c r="R36" i="15"/>
  <c r="Q11" i="15"/>
  <c r="R11" i="15"/>
  <c r="Q31" i="15"/>
  <c r="P37" i="15"/>
  <c r="P18" i="15"/>
  <c r="V17" i="15"/>
  <c r="B15" i="15"/>
  <c r="T37" i="15"/>
  <c r="T39" i="15"/>
  <c r="T40" i="15"/>
  <c r="Q37" i="15"/>
  <c r="Q39" i="15"/>
  <c r="Q40" i="15"/>
  <c r="R37" i="15"/>
  <c r="R39" i="15"/>
  <c r="R40" i="15"/>
  <c r="U37" i="15"/>
  <c r="U39" i="15"/>
  <c r="U40" i="15"/>
  <c r="S37" i="15"/>
  <c r="S39" i="15"/>
  <c r="S40" i="15"/>
  <c r="P39" i="15"/>
  <c r="P40" i="15"/>
  <c r="P41" i="15"/>
</calcChain>
</file>

<file path=xl/comments1.xml><?xml version="1.0" encoding="utf-8"?>
<comments xmlns="http://schemas.openxmlformats.org/spreadsheetml/2006/main">
  <authors>
    <author/>
  </authors>
  <commentList>
    <comment ref="F3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F4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G4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sharedStrings.xml><?xml version="1.0" encoding="utf-8"?>
<sst xmlns="http://schemas.openxmlformats.org/spreadsheetml/2006/main" count="1392" uniqueCount="599">
  <si>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</si>
  <si>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</si>
  <si>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</si>
  <si>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</si>
  <si>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</si>
  <si>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</si>
  <si>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</si>
  <si>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</si>
  <si>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</si>
  <si>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</si>
  <si>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</si>
  <si>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</si>
  <si>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</si>
  <si>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</si>
  <si>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</si>
  <si>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</si>
  <si>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</si>
  <si>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</si>
  <si>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</si>
  <si>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</si>
  <si>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</si>
  <si>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</si>
  <si>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</si>
  <si>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</si>
  <si>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</si>
  <si>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</si>
  <si>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</si>
  <si>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</si>
  <si>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</si>
  <si>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</si>
  <si>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</si>
  <si>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</si>
  <si>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</si>
  <si>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</si>
  <si>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</si>
  <si>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</si>
  <si>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</si>
  <si>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</si>
  <si>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</si>
  <si>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</si>
  <si>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</si>
  <si>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</si>
  <si>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</si>
  <si>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</si>
  <si>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</si>
  <si>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</si>
  <si>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</si>
  <si>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</si>
  <si>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</si>
  <si>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</si>
  <si>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</si>
  <si>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</si>
  <si>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</si>
  <si>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</si>
  <si>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</si>
  <si>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</si>
  <si>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</si>
  <si>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</si>
  <si>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</si>
  <si>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</si>
  <si>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</si>
  <si>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</si>
  <si>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</si>
  <si>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</si>
  <si>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</si>
  <si>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</si>
  <si>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</si>
  <si>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</si>
  <si>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</si>
  <si>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</si>
  <si>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</si>
  <si>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</si>
  <si>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</si>
  <si>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</si>
  <si>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</si>
  <si>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</si>
  <si>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</si>
  <si>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</si>
  <si>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</si>
  <si>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</si>
  <si>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</si>
  <si>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</si>
  <si>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</si>
  <si>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</si>
  <si>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</si>
  <si>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</si>
  <si>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</si>
  <si>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</si>
  <si>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</si>
  <si>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</si>
  <si>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</si>
  <si>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</si>
  <si>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</si>
  <si>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</si>
  <si>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</si>
  <si>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</si>
  <si>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</si>
  <si>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</si>
  <si>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</si>
  <si>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</si>
  <si>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</si>
  <si>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</si>
  <si>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</si>
  <si>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</si>
  <si>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</si>
  <si>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</si>
  <si>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</si>
  <si>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</si>
  <si>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</si>
  <si>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</si>
  <si>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</si>
  <si>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</si>
  <si>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</si>
  <si>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</si>
  <si>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</si>
  <si>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</si>
  <si>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</si>
  <si>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</si>
  <si>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</si>
  <si>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</si>
  <si>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</si>
  <si>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</si>
  <si>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</si>
  <si>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</si>
  <si>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</si>
  <si>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</si>
  <si>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</si>
  <si>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</si>
  <si>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</si>
  <si>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</si>
  <si>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</si>
  <si>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</si>
  <si>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</si>
  <si>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</si>
  <si>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</si>
  <si>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</si>
  <si>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</si>
  <si>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</si>
  <si>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</si>
  <si>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</si>
  <si>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</si>
  <si>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</si>
  <si>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</si>
  <si>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</si>
  <si>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</si>
  <si>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</si>
  <si>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</si>
  <si>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</si>
  <si>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</si>
  <si>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</si>
  <si>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</si>
  <si>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</si>
  <si>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</si>
  <si>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</si>
  <si>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</si>
  <si>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</si>
  <si>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</si>
  <si>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</si>
  <si>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</si>
  <si>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</si>
  <si>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</si>
  <si>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</si>
  <si>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</si>
  <si>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</si>
  <si>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</si>
  <si>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</si>
  <si>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</si>
  <si>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</si>
  <si>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</si>
  <si>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</si>
  <si>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</si>
  <si>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</si>
  <si>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</si>
  <si>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</si>
  <si>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</si>
  <si>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</si>
  <si>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</si>
  <si>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</si>
  <si>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</si>
  <si>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</si>
  <si>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</si>
  <si>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</si>
  <si>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</si>
  <si>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</si>
  <si>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</si>
  <si>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</si>
  <si>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</si>
  <si>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</si>
  <si>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</si>
  <si>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</si>
  <si>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</si>
  <si>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</si>
  <si>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</si>
  <si>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</si>
  <si>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</si>
  <si>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</si>
  <si>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</si>
  <si>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</si>
  <si>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</si>
  <si>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</si>
  <si>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</si>
  <si>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</si>
  <si>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</si>
  <si>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</si>
  <si>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</si>
  <si>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</si>
  <si>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</si>
  <si>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</si>
  <si>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</si>
  <si>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</si>
  <si>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</si>
  <si>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</si>
  <si>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</si>
  <si>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</si>
  <si>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</si>
  <si>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</si>
  <si>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</si>
  <si>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</si>
  <si>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</si>
  <si>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</si>
  <si>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</si>
  <si>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</si>
  <si>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</si>
  <si>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</si>
  <si>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</si>
  <si>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</si>
  <si>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</si>
  <si>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</si>
  <si>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</si>
  <si>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</si>
  <si>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</si>
  <si>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</si>
  <si>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</si>
  <si>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</si>
  <si>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</si>
  <si>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</si>
  <si>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</si>
  <si>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</si>
  <si>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</si>
  <si>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</si>
  <si>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</si>
  <si>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</si>
  <si>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</si>
  <si>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</si>
  <si>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</si>
  <si>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</si>
  <si>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</si>
  <si>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</si>
  <si>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</si>
  <si>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</si>
  <si>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</si>
  <si>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</si>
  <si>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</si>
  <si>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</si>
  <si>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</si>
  <si>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</si>
  <si>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</si>
  <si>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</si>
  <si>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</si>
  <si>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</si>
  <si>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</si>
  <si>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</si>
  <si>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</si>
  <si>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</si>
  <si>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</si>
  <si>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</si>
  <si>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</si>
  <si>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</si>
  <si>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</si>
  <si>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</si>
  <si>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</si>
  <si>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</si>
  <si>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</si>
  <si>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</si>
  <si>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</si>
  <si>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</si>
  <si>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</si>
  <si>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</si>
  <si>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</si>
  <si>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</si>
  <si>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</si>
  <si>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</si>
  <si>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</si>
  <si>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</si>
  <si>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</si>
  <si>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</si>
  <si>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</si>
  <si>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</si>
  <si>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</si>
  <si>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</si>
  <si>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</si>
  <si>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</si>
  <si>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</si>
  <si>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</si>
  <si>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</si>
  <si>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</si>
  <si>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</si>
  <si>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</si>
  <si>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</si>
  <si>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</si>
  <si>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</si>
  <si>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</si>
  <si>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</si>
  <si>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</si>
  <si>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</si>
  <si>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</si>
  <si>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</si>
  <si>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</si>
  <si>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</si>
  <si>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</si>
  <si>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</si>
  <si>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</si>
  <si>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</si>
  <si>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</si>
  <si>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</si>
  <si>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</si>
  <si>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</si>
  <si>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</si>
  <si>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</si>
  <si>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</si>
  <si>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</si>
  <si>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</si>
  <si>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</si>
  <si>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</si>
  <si>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</si>
  <si>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</si>
  <si>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</si>
  <si>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</si>
  <si>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</si>
  <si>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</si>
  <si>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</si>
  <si>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</si>
  <si>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</si>
  <si>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</si>
  <si>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</si>
  <si>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</si>
  <si>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</si>
  <si>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</si>
  <si>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</si>
  <si>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</si>
  <si>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</si>
  <si>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</si>
  <si>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</si>
  <si>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</si>
  <si>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</si>
  <si>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</si>
  <si>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</si>
  <si>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</si>
  <si>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</si>
  <si>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</si>
  <si>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</si>
  <si>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</si>
  <si>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</si>
  <si>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</si>
  <si>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</si>
  <si>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</si>
  <si>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</si>
  <si>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</si>
  <si>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</si>
  <si>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</si>
  <si>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</si>
  <si>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</si>
  <si>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</si>
  <si>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</si>
  <si>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</si>
  <si>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</si>
  <si>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</si>
  <si>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</si>
  <si>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</si>
  <si>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</si>
  <si>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</si>
  <si>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</si>
  <si>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</si>
  <si>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</si>
  <si>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</si>
  <si>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</si>
  <si>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</si>
  <si>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</si>
  <si>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</si>
  <si>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</si>
  <si>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</si>
  <si>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</si>
  <si>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</si>
  <si>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</si>
  <si>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</si>
  <si>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</si>
  <si>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</si>
  <si>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</si>
  <si>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</si>
  <si>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</si>
  <si>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</si>
  <si>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</si>
  <si>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</si>
  <si>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</si>
  <si>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</si>
  <si>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</si>
  <si>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</si>
  <si>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</si>
  <si>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</si>
  <si>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</si>
  <si>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</si>
  <si>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</si>
  <si>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</si>
  <si>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</si>
  <si>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</si>
  <si>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</si>
  <si>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</si>
  <si>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</si>
  <si>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</si>
  <si>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</si>
  <si>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</si>
  <si>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</si>
  <si>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</si>
  <si>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</si>
  <si>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</si>
  <si>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</si>
  <si>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</si>
  <si>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</si>
  <si>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</si>
  <si>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</si>
  <si>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</si>
  <si>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</si>
  <si>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</si>
  <si>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</si>
  <si>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</si>
  <si>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</si>
  <si>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</si>
  <si>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</si>
  <si>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</si>
  <si>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</si>
  <si>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</si>
  <si>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</si>
  <si>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</si>
  <si>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</si>
  <si>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</si>
  <si>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</si>
  <si>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</si>
  <si>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</si>
  <si>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</si>
  <si>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</si>
  <si>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</si>
  <si>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</si>
  <si>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</si>
  <si>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</si>
  <si>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</si>
  <si>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</si>
  <si>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</si>
  <si>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</si>
  <si>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</si>
  <si>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</si>
  <si>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</si>
  <si>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</si>
  <si>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</si>
  <si>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</si>
  <si>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</si>
  <si>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</si>
  <si>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</si>
  <si>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</si>
  <si>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</si>
  <si>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</si>
  <si>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</si>
  <si>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</si>
  <si>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</si>
  <si>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</si>
  <si>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</si>
  <si>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</si>
  <si>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</si>
  <si>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</si>
  <si>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</si>
  <si>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</si>
  <si>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</si>
  <si>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</si>
  <si>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</si>
  <si>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</si>
  <si>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</si>
  <si>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</si>
  <si>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</si>
  <si>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</si>
  <si>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</si>
  <si>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</si>
  <si>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</si>
  <si>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</si>
  <si>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</si>
  <si>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</si>
  <si>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</si>
  <si>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</si>
  <si>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</si>
  <si>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</si>
  <si>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</si>
  <si>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</si>
  <si>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</si>
  <si>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</si>
  <si>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</si>
  <si>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</si>
  <si>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</si>
  <si>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</si>
  <si>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</si>
  <si>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</si>
  <si>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</si>
  <si>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</si>
  <si>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</si>
  <si>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</si>
  <si>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</si>
  <si>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</si>
  <si>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</si>
  <si>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</si>
  <si>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</si>
  <si>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</si>
  <si>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</si>
  <si>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</si>
  <si>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</si>
  <si>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</si>
  <si>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</si>
  <si>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</si>
  <si>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</si>
  <si>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</si>
  <si>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</si>
  <si>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</si>
  <si>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</si>
  <si>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</si>
  <si>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</si>
  <si>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</si>
  <si>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</si>
  <si>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</si>
  <si>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</si>
  <si>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</si>
  <si>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</si>
  <si>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</si>
  <si>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</si>
  <si>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</si>
  <si>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</si>
  <si>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</si>
  <si>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</si>
  <si>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</si>
  <si>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</si>
  <si>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</si>
  <si>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</si>
  <si>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</si>
  <si>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</si>
  <si>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</si>
  <si>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</si>
  <si>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</si>
  <si>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</si>
  <si>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</si>
  <si>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</si>
  <si>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</si>
  <si>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</si>
  <si>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</si>
  <si>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</si>
  <si>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</si>
  <si>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</si>
  <si>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</si>
  <si>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</si>
  <si>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</si>
  <si>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</si>
  <si>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</si>
  <si>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</si>
  <si>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</si>
  <si>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</si>
  <si>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</si>
  <si>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</si>
  <si>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</si>
  <si>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</si>
  <si>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</si>
  <si>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</si>
  <si>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</si>
  <si>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</si>
  <si>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</si>
  <si>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</si>
  <si>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</si>
  <si>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</si>
  <si>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</si>
  <si>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</si>
  <si>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</si>
  <si>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Tỷ lệ sở hữu nước ngoài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</si>
  <si>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</si>
  <si>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</si>
  <si>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</si>
  <si>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</si>
  <si>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Tỷ lệ sở hữu/………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</si>
  <si>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</si>
  <si>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</si>
  <si>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</si>
  <si>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</si>
  <si>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</si>
  <si>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</si>
  <si>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</si>
  <si>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</si>
  <si>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</si>
  <si>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</si>
  <si>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Số lượng chứng chỉ quỹ/</t>
    </r>
    <r>
      <rPr>
        <i/>
        <sz val="11"/>
        <rFont val="Times New Roman"/>
        <family val="1"/>
      </rPr>
      <t>Total amount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</si>
  <si>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</si>
  <si>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</si>
  <si>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Techcom Small and Medium Enterprise Equity Fund</t>
  </si>
  <si>
    <t>Quỹ Đầu tư Cổ phiếu Doanh nghiệp vừa và nhỏ Techcom</t>
  </si>
  <si>
    <t>Ngân hàng TMCP Đầu tư và Phát triển Việt Nam - CN Hà Thành</t>
  </si>
  <si>
    <t>Công Ty Cổ phần QLQ Kỹ Thương</t>
  </si>
  <si>
    <t>DƯƠNG THANH DŨNG</t>
  </si>
  <si>
    <t>Phó giám đốc phòng Giao dịch và dịch vụ chứng khoán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</si>
</sst>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3">
    <numFmt numFmtId="41" formatCode="_-* #,##0_-;\-* #,##0_-;_-* &quot;-&quot;_-;_-@_-"/>
    <numFmt numFmtId="43" formatCode="_-* #,##0.00_-;\-* #,##0.00_-;_-* &quot;-&quot;??_-;_-@_-"/>
    <numFmt numFmtId="164" formatCode="#,##0\ &quot;₫&quot;;\-#,##0\ &quot;₫&quot;"/>
    <numFmt numFmtId="165" formatCode="#,##0\ &quot;₫&quot;;[Red]\-#,##0\ &quot;₫&quot;"/>
    <numFmt numFmtId="166" formatCode="_-* #,##0\ &quot;₫&quot;_-;\-* #,##0\ &quot;₫&quot;_-;_-* &quot;-&quot;\ &quot;₫&quot;_-;_-@_-"/>
    <numFmt numFmtId="167" formatCode="_-* #,##0.00\ &quot;₫&quot;_-;\-* #,##0.00\ &quot;₫&quot;_-;_-* &quot;-&quot;??\ &quot;₫&quot;_-;_-@_-"/>
    <numFmt numFmtId="168" formatCode="_(* #,##0_);_(* \(#,##0\);_(* &quot;-&quot;_);_(@_)"/>
    <numFmt numFmtId="169" formatCode="_(* #,##0.00_);_(* \(#,##0.00\);_(* &quot;-&quot;??_);_(@_)"/>
    <numFmt numFmtId="170" formatCode="_-* #,##0.00\ _₫_-;\-* #,##0.00\ _₫_-;_-* &quot;-&quot;??\ _₫_-;_-@_-"/>
    <numFmt numFmtId="171" formatCode="_(* #,##0_);_(* \(#,##0\);_(* &quot;-&quot;??_);_(@_)"/>
    <numFmt numFmtId="172" formatCode="[$-409]d\-mmm\-yy;@"/>
    <numFmt numFmtId="173" formatCode="[$-409]d\-mmm\-yyyy;@"/>
    <numFmt numFmtId="174" formatCode="#,##0,_);[Red]\(#,##0,\)"/>
    <numFmt numFmtId="175" formatCode="&quot;$&quot;#,##0.00"/>
    <numFmt numFmtId="176" formatCode="_([$€-2]* #,##0.00_);_([$€-2]* \(#,##0.00\);_([$€-2]* &quot;-&quot;??_)"/>
    <numFmt numFmtId="177" formatCode="[$-409]dd\ mmmm\ yyyy;@"/>
    <numFmt numFmtId="178" formatCode="_-* #,##0_-;\-* #,##0_-;_-* &quot;-&quot;??_-;_-@_-"/>
    <numFmt numFmtId="179" formatCode="#,##0_ ;[Red]\-#,##0\ "/>
    <numFmt numFmtId="180" formatCode="[$-1010000]d/m/yyyy;@"/>
    <numFmt numFmtId="181" formatCode="[$-409]mmmm\ d\,\ yyyy;@"/>
    <numFmt numFmtId="182" formatCode="dd/mm/yyyy;@"/>
    <numFmt numFmtId="183" formatCode="&quot;\&quot;#,##0;[Red]&quot;\&quot;&quot;\&quot;\-#,##0"/>
    <numFmt numFmtId="184" formatCode="&quot;\&quot;#,##0.00;[Red]&quot;\&quot;\-#,##0.00"/>
    <numFmt numFmtId="185" formatCode="0.0"/>
    <numFmt numFmtId="186" formatCode="&quot;\&quot;#,##0;[Red]&quot;\&quot;\-#,##0"/>
    <numFmt numFmtId="187" formatCode="#,##0;[Red]&quot;-&quot;#,##0"/>
    <numFmt numFmtId="188" formatCode="0.000"/>
    <numFmt numFmtId="189" formatCode="#,##0.00;[Red]&quot;-&quot;#,##0.00"/>
    <numFmt numFmtId="190" formatCode="mmm"/>
    <numFmt numFmtId="191" formatCode="0.0%"/>
    <numFmt numFmtId="192" formatCode="#,##0;\(#,##0\)"/>
    <numFmt numFmtId="193" formatCode="_(* #.##0_);_(* \(#.##0\);_(* &quot;-&quot;_);_(@_)"/>
    <numFmt numFmtId="194" formatCode="_ &quot;R&quot;\ * #,##0_ ;_ &quot;R&quot;\ * \-#,##0_ ;_ &quot;R&quot;\ * &quot;-&quot;_ ;_ @_ "/>
    <numFmt numFmtId="195" formatCode="0.000%"/>
    <numFmt numFmtId="196" formatCode="\$#&quot;,&quot;##0\ ;\(\$#&quot;,&quot;##0\)"/>
    <numFmt numFmtId="197" formatCode="\t0.00%"/>
    <numFmt numFmtId="198" formatCode="_-* #,##0\ _D_M_-;\-* #,##0\ _D_M_-;_-* &quot;-&quot;\ _D_M_-;_-@_-"/>
    <numFmt numFmtId="199" formatCode="_-* #,##0.00\ _D_M_-;\-* #,##0.00\ _D_M_-;_-* &quot;-&quot;??\ _D_M_-;_-@_-"/>
    <numFmt numFmtId="200" formatCode="\t#\ ??/??"/>
    <numFmt numFmtId="201" formatCode="_-[$€-2]* #,##0.00_-;\-[$€-2]* #,##0.00_-;_-[$€-2]* &quot;-&quot;??_-"/>
    <numFmt numFmtId="202" formatCode="#,##0\ "/>
    <numFmt numFmtId="203" formatCode="#."/>
    <numFmt numFmtId="204" formatCode="#,###"/>
    <numFmt numFmtId="205" formatCode="_-&quot;₫&quot;* #,##0_-;\-&quot;₫&quot;* #,##0_-;_-&quot;₫&quot;* &quot;-&quot;_-;_-@_-"/>
    <numFmt numFmtId="206" formatCode="_-&quot;₫&quot;* #,##0.00_-;\-&quot;₫&quot;* #,##0.00_-;_-&quot;₫&quot;* &quot;-&quot;??_-;_-@_-"/>
    <numFmt numFmtId="207" formatCode="#,##0\ &quot;F&quot;;[Red]\-#,##0\ &quot;F&quot;"/>
    <numFmt numFmtId="208" formatCode="#,##0.000;[Red]#,##0.000"/>
    <numFmt numFmtId="209" formatCode="0.00_)"/>
    <numFmt numFmtId="210" formatCode="#,##0.0;[Red]#,##0.0"/>
    <numFmt numFmtId="211" formatCode="0%_);\(0%\)"/>
    <numFmt numFmtId="212" formatCode="d"/>
    <numFmt numFmtId="213" formatCode="#"/>
    <numFmt numFmtId="214" formatCode="&quot;¡Ì&quot;#,##0;[Red]\-&quot;¡Ì&quot;#,##0"/>
    <numFmt numFmtId="215" formatCode="#,##0.00\ &quot;F&quot;;[Red]\-#,##0.00\ &quot;F&quot;"/>
    <numFmt numFmtId="216" formatCode="_-* #,##0\ &quot;F&quot;_-;\-* #,##0\ &quot;F&quot;_-;_-* &quot;-&quot;\ &quot;F&quot;_-;_-@_-"/>
    <numFmt numFmtId="217" formatCode="#,##0.00\ &quot;F&quot;;\-#,##0.00\ &quot;F&quot;"/>
    <numFmt numFmtId="218" formatCode="_-* #,##0\ &quot;DM&quot;_-;\-* #,##0\ &quot;DM&quot;_-;_-* &quot;-&quot;\ &quot;DM&quot;_-;_-@_-"/>
    <numFmt numFmtId="219" formatCode="_-* #,##0.00\ &quot;DM&quot;_-;\-* #,##0.00\ &quot;DM&quot;_-;_-* &quot;-&quot;??\ &quot;DM&quot;_-;_-@_-"/>
    <numFmt numFmtId="220" formatCode="_ * #,##0.00_ ;_ * \-#,##0.00_ ;_ * &quot;-&quot;??_ ;_ @_ "/>
    <numFmt numFmtId="221" formatCode="_ * #,##0_ ;_ * \-#,##0_ ;_ * &quot;-&quot;_ ;_ @_ "/>
    <numFmt numFmtId="222" formatCode="#,##0\ &quot;₫&quot;_);[Red]\(#,##0\ &quot;₫&quot;\)"/>
    <numFmt numFmtId="223" formatCode="0.0000000000000000000"/>
    <numFmt numFmtId="224" formatCode="_-* #,##0\ _₫_-;\-* #,##0\ _₫_-;_-* &quot;-&quot;??\ _₫_-;_-@_-"/>
  </numFmts>
  <fonts count="17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sz val="11"/>
      <name val="Times New Roman"/>
      <family val="1"/>
      <charset val="163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8.25"/>
      <name val="Microsoft Sans Serif"/>
      <family val="2"/>
    </font>
    <font>
      <sz val="12"/>
      <color rgb="FFFF0000"/>
      <name val="Times New Roman"/>
      <family val="1"/>
    </font>
    <font>
      <sz val="11"/>
      <name val="Calibri"/>
      <family val="2"/>
      <scheme val="minor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59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696">
    <xf numFmtId="0" fontId="0" fillId="0" borderId="0"/>
    <xf numFmtId="0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4" fontId="9" fillId="0" borderId="0" applyBorder="0"/>
    <xf numFmtId="177" fontId="27" fillId="2" borderId="0" applyNumberFormat="0" applyBorder="0" applyAlignment="0" applyProtection="0"/>
    <xf numFmtId="177" fontId="27" fillId="3" borderId="0" applyNumberFormat="0" applyBorder="0" applyAlignment="0" applyProtection="0"/>
    <xf numFmtId="177" fontId="27" fillId="4" borderId="0" applyNumberFormat="0" applyBorder="0" applyAlignment="0" applyProtection="0"/>
    <xf numFmtId="177" fontId="27" fillId="5" borderId="0" applyNumberFormat="0" applyBorder="0" applyAlignment="0" applyProtection="0"/>
    <xf numFmtId="177" fontId="27" fillId="6" borderId="0" applyNumberFormat="0" applyBorder="0" applyAlignment="0" applyProtection="0"/>
    <xf numFmtId="177" fontId="27" fillId="7" borderId="0" applyNumberFormat="0" applyBorder="0" applyAlignment="0" applyProtection="0"/>
    <xf numFmtId="177" fontId="27" fillId="8" borderId="0" applyNumberFormat="0" applyBorder="0" applyAlignment="0" applyProtection="0"/>
    <xf numFmtId="177" fontId="27" fillId="9" borderId="0" applyNumberFormat="0" applyBorder="0" applyAlignment="0" applyProtection="0"/>
    <xf numFmtId="177" fontId="27" fillId="10" borderId="0" applyNumberFormat="0" applyBorder="0" applyAlignment="0" applyProtection="0"/>
    <xf numFmtId="177" fontId="27" fillId="5" borderId="0" applyNumberFormat="0" applyBorder="0" applyAlignment="0" applyProtection="0"/>
    <xf numFmtId="177" fontId="27" fillId="8" borderId="0" applyNumberFormat="0" applyBorder="0" applyAlignment="0" applyProtection="0"/>
    <xf numFmtId="177" fontId="27" fillId="11" borderId="0" applyNumberFormat="0" applyBorder="0" applyAlignment="0" applyProtection="0"/>
    <xf numFmtId="177" fontId="28" fillId="12" borderId="0" applyNumberFormat="0" applyBorder="0" applyAlignment="0" applyProtection="0"/>
    <xf numFmtId="177" fontId="28" fillId="9" borderId="0" applyNumberFormat="0" applyBorder="0" applyAlignment="0" applyProtection="0"/>
    <xf numFmtId="177" fontId="28" fillId="10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5" borderId="0" applyNumberFormat="0" applyBorder="0" applyAlignment="0" applyProtection="0"/>
    <xf numFmtId="177" fontId="28" fillId="16" borderId="0" applyNumberFormat="0" applyBorder="0" applyAlignment="0" applyProtection="0"/>
    <xf numFmtId="177" fontId="28" fillId="17" borderId="0" applyNumberFormat="0" applyBorder="0" applyAlignment="0" applyProtection="0"/>
    <xf numFmtId="177" fontId="28" fillId="18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9" borderId="0" applyNumberFormat="0" applyBorder="0" applyAlignment="0" applyProtection="0"/>
    <xf numFmtId="177" fontId="29" fillId="3" borderId="0" applyNumberFormat="0" applyBorder="0" applyAlignment="0" applyProtection="0"/>
    <xf numFmtId="174" fontId="9" fillId="0" borderId="0" applyFill="0"/>
    <xf numFmtId="175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4" fontId="9" fillId="0" borderId="1" applyFill="0" applyBorder="0"/>
    <xf numFmtId="168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4" fontId="9" fillId="0" borderId="2" applyFill="0" applyBorder="0"/>
    <xf numFmtId="174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4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7" fontId="30" fillId="20" borderId="3" applyNumberFormat="0" applyAlignment="0" applyProtection="0"/>
    <xf numFmtId="177" fontId="31" fillId="21" borderId="4" applyNumberFormat="0" applyAlignment="0" applyProtection="0"/>
    <xf numFmtId="169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69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2" fillId="0" borderId="0" applyNumberFormat="0" applyFill="0" applyBorder="0" applyAlignment="0" applyProtection="0"/>
    <xf numFmtId="177" fontId="33" fillId="4" borderId="0" applyNumberFormat="0" applyBorder="0" applyAlignment="0" applyProtection="0"/>
    <xf numFmtId="177" fontId="34" fillId="0" borderId="5" applyNumberFormat="0" applyFill="0" applyAlignment="0" applyProtection="0"/>
    <xf numFmtId="177" fontId="35" fillId="0" borderId="6" applyNumberFormat="0" applyFill="0" applyAlignment="0" applyProtection="0"/>
    <xf numFmtId="177" fontId="36" fillId="0" borderId="7" applyNumberFormat="0" applyFill="0" applyAlignment="0" applyProtection="0"/>
    <xf numFmtId="177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7" fontId="37" fillId="7" borderId="3" applyNumberFormat="0" applyAlignment="0" applyProtection="0"/>
    <xf numFmtId="0" fontId="18" fillId="0" borderId="0" applyNumberFormat="0" applyFont="0" applyBorder="0" applyAlignment="0"/>
    <xf numFmtId="177" fontId="38" fillId="0" borderId="8" applyNumberFormat="0" applyFill="0" applyAlignment="0" applyProtection="0"/>
    <xf numFmtId="177" fontId="39" fillId="22" borderId="0" applyNumberFormat="0" applyBorder="0" applyAlignment="0" applyProtection="0"/>
    <xf numFmtId="177" fontId="52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4" fillId="0" borderId="0"/>
    <xf numFmtId="177" fontId="50" fillId="0" borderId="0"/>
    <xf numFmtId="0" fontId="3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177" fontId="14" fillId="0" borderId="0"/>
    <xf numFmtId="177" fontId="50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7" fontId="14" fillId="23" borderId="9" applyNumberFormat="0" applyFont="0" applyAlignment="0" applyProtection="0"/>
    <xf numFmtId="174" fontId="18" fillId="0" borderId="0" applyBorder="0" applyAlignment="0"/>
    <xf numFmtId="0" fontId="20" fillId="0" borderId="0"/>
    <xf numFmtId="177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4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4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4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4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4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7" fontId="41" fillId="0" borderId="0" applyNumberFormat="0" applyFill="0" applyBorder="0" applyAlignment="0" applyProtection="0"/>
    <xf numFmtId="177" fontId="42" fillId="0" borderId="15" applyNumberFormat="0" applyFill="0" applyAlignment="0" applyProtection="0"/>
    <xf numFmtId="177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42" applyNumberFormat="0" applyFill="0" applyAlignment="0" applyProtection="0"/>
    <xf numFmtId="0" fontId="67" fillId="0" borderId="43" applyNumberFormat="0" applyFill="0" applyAlignment="0" applyProtection="0"/>
    <xf numFmtId="0" fontId="68" fillId="0" borderId="44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45" applyNumberFormat="0" applyAlignment="0" applyProtection="0"/>
    <xf numFmtId="0" fontId="73" fillId="43" borderId="46" applyNumberFormat="0" applyAlignment="0" applyProtection="0"/>
    <xf numFmtId="0" fontId="74" fillId="43" borderId="45" applyNumberFormat="0" applyAlignment="0" applyProtection="0"/>
    <xf numFmtId="0" fontId="75" fillId="0" borderId="47" applyNumberFormat="0" applyFill="0" applyAlignment="0" applyProtection="0"/>
    <xf numFmtId="0" fontId="76" fillId="44" borderId="48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0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49" applyNumberFormat="0" applyFont="0" applyAlignment="0" applyProtection="0"/>
    <xf numFmtId="0" fontId="50" fillId="45" borderId="49" applyNumberFormat="0" applyFont="0" applyAlignment="0" applyProtection="0"/>
    <xf numFmtId="0" fontId="93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8" fillId="49" borderId="0" applyNumberFormat="0" applyBorder="0" applyAlignment="0" applyProtection="0"/>
    <xf numFmtId="0" fontId="108" fillId="53" borderId="0" applyNumberFormat="0" applyBorder="0" applyAlignment="0" applyProtection="0"/>
    <xf numFmtId="0" fontId="108" fillId="57" borderId="0" applyNumberFormat="0" applyBorder="0" applyAlignment="0" applyProtection="0"/>
    <xf numFmtId="0" fontId="108" fillId="61" borderId="0" applyNumberFormat="0" applyBorder="0" applyAlignment="0" applyProtection="0"/>
    <xf numFmtId="0" fontId="108" fillId="65" borderId="0" applyNumberFormat="0" applyBorder="0" applyAlignment="0" applyProtection="0"/>
    <xf numFmtId="0" fontId="108" fillId="69" borderId="0" applyNumberFormat="0" applyBorder="0" applyAlignment="0" applyProtection="0"/>
    <xf numFmtId="0" fontId="108" fillId="46" borderId="0" applyNumberFormat="0" applyBorder="0" applyAlignment="0" applyProtection="0"/>
    <xf numFmtId="0" fontId="108" fillId="50" borderId="0" applyNumberFormat="0" applyBorder="0" applyAlignment="0" applyProtection="0"/>
    <xf numFmtId="0" fontId="108" fillId="54" borderId="0" applyNumberFormat="0" applyBorder="0" applyAlignment="0" applyProtection="0"/>
    <xf numFmtId="0" fontId="108" fillId="58" borderId="0" applyNumberFormat="0" applyBorder="0" applyAlignment="0" applyProtection="0"/>
    <xf numFmtId="0" fontId="108" fillId="62" borderId="0" applyNumberFormat="0" applyBorder="0" applyAlignment="0" applyProtection="0"/>
    <xf numFmtId="0" fontId="108" fillId="66" borderId="0" applyNumberFormat="0" applyBorder="0" applyAlignment="0" applyProtection="0"/>
    <xf numFmtId="0" fontId="99" fillId="40" borderId="0" applyNumberFormat="0" applyBorder="0" applyAlignment="0" applyProtection="0"/>
    <xf numFmtId="0" fontId="103" fillId="43" borderId="45" applyNumberFormat="0" applyAlignment="0" applyProtection="0"/>
    <xf numFmtId="0" fontId="105" fillId="44" borderId="48" applyNumberFormat="0" applyAlignment="0" applyProtection="0"/>
    <xf numFmtId="0" fontId="107" fillId="0" borderId="0" applyNumberFormat="0" applyFill="0" applyBorder="0" applyAlignment="0" applyProtection="0"/>
    <xf numFmtId="0" fontId="98" fillId="39" borderId="0" applyNumberFormat="0" applyBorder="0" applyAlignment="0" applyProtection="0"/>
    <xf numFmtId="0" fontId="95" fillId="0" borderId="42" applyNumberFormat="0" applyFill="0" applyAlignment="0" applyProtection="0"/>
    <xf numFmtId="0" fontId="96" fillId="0" borderId="43" applyNumberFormat="0" applyFill="0" applyAlignment="0" applyProtection="0"/>
    <xf numFmtId="0" fontId="97" fillId="0" borderId="44" applyNumberFormat="0" applyFill="0" applyAlignment="0" applyProtection="0"/>
    <xf numFmtId="0" fontId="97" fillId="0" borderId="0" applyNumberFormat="0" applyFill="0" applyBorder="0" applyAlignment="0" applyProtection="0"/>
    <xf numFmtId="0" fontId="101" fillId="42" borderId="45" applyNumberFormat="0" applyAlignment="0" applyProtection="0"/>
    <xf numFmtId="0" fontId="104" fillId="0" borderId="47" applyNumberFormat="0" applyFill="0" applyAlignment="0" applyProtection="0"/>
    <xf numFmtId="0" fontId="100" fillId="41" borderId="0" applyNumberFormat="0" applyBorder="0" applyAlignment="0" applyProtection="0"/>
    <xf numFmtId="0" fontId="102" fillId="43" borderId="46" applyNumberFormat="0" applyAlignment="0" applyProtection="0"/>
    <xf numFmtId="0" fontId="94" fillId="0" borderId="0" applyNumberFormat="0" applyFill="0" applyBorder="0" applyAlignment="0" applyProtection="0"/>
    <xf numFmtId="0" fontId="53" fillId="0" borderId="50" applyNumberFormat="0" applyFill="0" applyAlignment="0" applyProtection="0"/>
    <xf numFmtId="0" fontId="106" fillId="0" borderId="0" applyNumberFormat="0" applyFill="0" applyBorder="0" applyAlignment="0" applyProtection="0"/>
    <xf numFmtId="170" fontId="48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48" fillId="0" borderId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3" fillId="0" borderId="0"/>
    <xf numFmtId="0" fontId="110" fillId="0" borderId="0" applyFont="0" applyFill="0" applyBorder="0" applyAlignment="0" applyProtection="0"/>
    <xf numFmtId="183" fontId="3" fillId="0" borderId="0" applyFont="0" applyFill="0" applyBorder="0" applyAlignment="0" applyProtection="0"/>
    <xf numFmtId="40" fontId="111" fillId="0" borderId="0" applyFont="0" applyFill="0" applyBorder="0" applyAlignment="0" applyProtection="0"/>
    <xf numFmtId="38" fontId="111" fillId="0" borderId="0" applyFont="0" applyFill="0" applyBorder="0" applyAlignment="0" applyProtection="0"/>
    <xf numFmtId="41" fontId="112" fillId="0" borderId="0" applyFont="0" applyFill="0" applyBorder="0" applyAlignment="0" applyProtection="0"/>
    <xf numFmtId="9" fontId="113" fillId="0" borderId="0" applyFont="0" applyFill="0" applyBorder="0" applyAlignment="0" applyProtection="0"/>
    <xf numFmtId="165" fontId="114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8" fillId="0" borderId="0"/>
    <xf numFmtId="0" fontId="109" fillId="0" borderId="0"/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4" fontId="117" fillId="0" borderId="0" applyFont="0" applyFill="0" applyBorder="0" applyAlignment="0" applyProtection="0"/>
    <xf numFmtId="185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6" fontId="117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7" fontId="117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9" fontId="117" fillId="0" borderId="0" applyFont="0" applyFill="0" applyBorder="0" applyAlignment="0" applyProtection="0"/>
    <xf numFmtId="0" fontId="116" fillId="0" borderId="0"/>
    <xf numFmtId="0" fontId="118" fillId="0" borderId="0"/>
    <xf numFmtId="0" fontId="116" fillId="0" borderId="0"/>
    <xf numFmtId="37" fontId="119" fillId="0" borderId="0"/>
    <xf numFmtId="190" fontId="3" fillId="0" borderId="0" applyFill="0" applyBorder="0" applyAlignment="0"/>
    <xf numFmtId="0" fontId="120" fillId="0" borderId="0"/>
    <xf numFmtId="1" fontId="121" fillId="0" borderId="18" applyBorder="0"/>
    <xf numFmtId="170" fontId="50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91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9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quotePrefix="1" applyFont="0" applyFill="0" applyBorder="0" applyAlignment="0">
      <protection locked="0"/>
    </xf>
    <xf numFmtId="192" fontId="8" fillId="0" borderId="0"/>
    <xf numFmtId="193" fontId="122" fillId="0" borderId="0"/>
    <xf numFmtId="3" fontId="3" fillId="0" borderId="0" applyFont="0" applyFill="0" applyBorder="0" applyAlignment="0" applyProtection="0"/>
    <xf numFmtId="0" fontId="123" fillId="0" borderId="0" applyNumberFormat="0" applyAlignment="0">
      <alignment horizontal="left"/>
    </xf>
    <xf numFmtId="0" fontId="124" fillId="0" borderId="0" applyNumberFormat="0" applyAlignment="0"/>
    <xf numFmtId="194" fontId="125" fillId="0" borderId="0" applyFont="0" applyFill="0" applyBorder="0" applyAlignment="0" applyProtection="0"/>
    <xf numFmtId="0" fontId="3" fillId="0" borderId="0"/>
    <xf numFmtId="172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6" fontId="3" fillId="0" borderId="0" applyFont="0" applyFill="0" applyBorder="0" applyAlignment="0" applyProtection="0"/>
    <xf numFmtId="197" fontId="3" fillId="0" borderId="0"/>
    <xf numFmtId="0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200" fontId="3" fillId="0" borderId="0"/>
    <xf numFmtId="0" fontId="126" fillId="0" borderId="0" applyNumberFormat="0" applyAlignment="0">
      <alignment horizontal="left"/>
    </xf>
    <xf numFmtId="201" fontId="109" fillId="0" borderId="0" applyFont="0" applyFill="0" applyBorder="0" applyAlignment="0" applyProtection="0"/>
    <xf numFmtId="2" fontId="3" fillId="0" borderId="0" applyFont="0" applyFill="0" applyBorder="0" applyAlignment="0" applyProtection="0"/>
    <xf numFmtId="202" fontId="109" fillId="0" borderId="52" applyFont="0" applyFill="0" applyBorder="0" applyProtection="0"/>
    <xf numFmtId="38" fontId="127" fillId="20" borderId="0" applyNumberFormat="0" applyBorder="0" applyAlignment="0" applyProtection="0"/>
    <xf numFmtId="0" fontId="128" fillId="0" borderId="0">
      <alignment horizontal="left"/>
    </xf>
    <xf numFmtId="0" fontId="129" fillId="0" borderId="53" applyNumberFormat="0" applyAlignment="0" applyProtection="0">
      <alignment horizontal="left" vertical="center"/>
    </xf>
    <xf numFmtId="0" fontId="129" fillId="0" borderId="12">
      <alignment horizontal="left" vertical="center"/>
    </xf>
    <xf numFmtId="14" fontId="5" fillId="6" borderId="54">
      <alignment horizontal="center" vertical="center" wrapText="1"/>
    </xf>
    <xf numFmtId="203" fontId="130" fillId="0" borderId="0">
      <protection locked="0"/>
    </xf>
    <xf numFmtId="203" fontId="130" fillId="0" borderId="0">
      <protection locked="0"/>
    </xf>
    <xf numFmtId="10" fontId="127" fillId="23" borderId="19" applyNumberFormat="0" applyBorder="0" applyAlignment="0" applyProtection="0"/>
    <xf numFmtId="190" fontId="131" fillId="70" borderId="0"/>
    <xf numFmtId="190" fontId="131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2" fillId="0" borderId="54"/>
    <xf numFmtId="204" fontId="133" fillId="0" borderId="55"/>
    <xf numFmtId="205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7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0" fontId="134" fillId="0" borderId="0" applyNumberFormat="0" applyFont="0" applyFill="0" applyAlignment="0"/>
    <xf numFmtId="0" fontId="125" fillId="0" borderId="19"/>
    <xf numFmtId="0" fontId="8" fillId="0" borderId="0"/>
    <xf numFmtId="37" fontId="135" fillId="0" borderId="0"/>
    <xf numFmtId="0" fontId="136" fillId="0" borderId="19" applyNumberFormat="0" applyFont="0" applyFill="0" applyBorder="0" applyAlignment="0">
      <alignment horizontal="center"/>
    </xf>
    <xf numFmtId="209" fontId="137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09" fillId="0" borderId="0"/>
    <xf numFmtId="210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11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8" fillId="0" borderId="56" applyNumberFormat="0" applyBorder="0"/>
    <xf numFmtId="164" fontId="139" fillId="0" borderId="0"/>
    <xf numFmtId="0" fontId="138" fillId="0" borderId="0" applyNumberFormat="0" applyFont="0" applyFill="0" applyBorder="0" applyAlignment="0" applyProtection="0">
      <alignment horizontal="left"/>
    </xf>
    <xf numFmtId="212" fontId="3" fillId="0" borderId="0" applyNumberFormat="0" applyFill="0" applyBorder="0" applyAlignment="0" applyProtection="0">
      <alignment horizontal="left"/>
    </xf>
    <xf numFmtId="213" fontId="140" fillId="0" borderId="0" applyFont="0" applyFill="0" applyBorder="0" applyAlignment="0" applyProtection="0"/>
    <xf numFmtId="0" fontId="138" fillId="0" borderId="0" applyFont="0" applyFill="0" applyBorder="0" applyAlignment="0" applyProtection="0"/>
    <xf numFmtId="214" fontId="125" fillId="0" borderId="0" applyFont="0" applyFill="0" applyBorder="0" applyAlignment="0" applyProtection="0"/>
    <xf numFmtId="0" fontId="132" fillId="0" borderId="0"/>
    <xf numFmtId="40" fontId="141" fillId="0" borderId="0" applyBorder="0">
      <alignment horizontal="right"/>
    </xf>
    <xf numFmtId="215" fontId="125" fillId="0" borderId="32">
      <alignment horizontal="right" vertical="center"/>
    </xf>
    <xf numFmtId="216" fontId="125" fillId="0" borderId="32">
      <alignment horizontal="center"/>
    </xf>
    <xf numFmtId="3" fontId="142" fillId="0" borderId="57" applyNumberFormat="0" applyBorder="0" applyAlignment="0"/>
    <xf numFmtId="0" fontId="143" fillId="0" borderId="0" applyFill="0" applyBorder="0" applyProtection="0">
      <alignment horizontal="left" vertical="top"/>
    </xf>
    <xf numFmtId="207" fontId="125" fillId="0" borderId="0"/>
    <xf numFmtId="217" fontId="125" fillId="0" borderId="19"/>
    <xf numFmtId="0" fontId="144" fillId="72" borderId="19">
      <alignment horizontal="left" vertical="center"/>
    </xf>
    <xf numFmtId="164" fontId="145" fillId="0" borderId="16">
      <alignment horizontal="left" vertical="top"/>
    </xf>
    <xf numFmtId="164" fontId="115" fillId="0" borderId="36">
      <alignment horizontal="left" vertical="top"/>
    </xf>
    <xf numFmtId="0" fontId="146" fillId="0" borderId="36">
      <alignment horizontal="left" vertical="center"/>
    </xf>
    <xf numFmtId="218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0" fontId="147" fillId="0" borderId="0">
      <alignment vertical="center"/>
    </xf>
    <xf numFmtId="166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0" fontId="148" fillId="0" borderId="0"/>
    <xf numFmtId="0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0" fontId="11" fillId="0" borderId="0">
      <alignment vertical="center"/>
    </xf>
    <xf numFmtId="40" fontId="150" fillId="0" borderId="0" applyFont="0" applyFill="0" applyBorder="0" applyAlignment="0" applyProtection="0"/>
    <xf numFmtId="38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9" fontId="151" fillId="0" borderId="0" applyBorder="0" applyAlignment="0" applyProtection="0"/>
    <xf numFmtId="0" fontId="152" fillId="0" borderId="0"/>
    <xf numFmtId="0" fontId="153" fillId="0" borderId="0" applyFont="0" applyFill="0" applyBorder="0" applyAlignment="0" applyProtection="0"/>
    <xf numFmtId="0" fontId="153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54" fillId="0" borderId="0"/>
    <xf numFmtId="0" fontId="134" fillId="0" borderId="0"/>
    <xf numFmtId="41" fontId="112" fillId="0" borderId="0" applyFont="0" applyFill="0" applyBorder="0" applyAlignment="0" applyProtection="0"/>
    <xf numFmtId="43" fontId="112" fillId="0" borderId="0" applyFont="0" applyFill="0" applyBorder="0" applyAlignment="0" applyProtection="0"/>
    <xf numFmtId="220" fontId="3" fillId="0" borderId="0" applyFont="0" applyFill="0" applyBorder="0" applyAlignment="0" applyProtection="0"/>
    <xf numFmtId="221" fontId="3" fillId="0" borderId="0" applyFont="0" applyFill="0" applyBorder="0" applyAlignment="0" applyProtection="0"/>
    <xf numFmtId="0" fontId="155" fillId="0" borderId="0"/>
    <xf numFmtId="205" fontId="112" fillId="0" borderId="0" applyFont="0" applyFill="0" applyBorder="0" applyAlignment="0" applyProtection="0"/>
    <xf numFmtId="222" fontId="114" fillId="0" borderId="0" applyFont="0" applyFill="0" applyBorder="0" applyAlignment="0" applyProtection="0"/>
    <xf numFmtId="206" fontId="112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93" fillId="0" borderId="0">
      <alignment vertical="top"/>
    </xf>
    <xf numFmtId="0" fontId="101" fillId="42" borderId="45" applyNumberFormat="0" applyAlignment="0" applyProtection="0"/>
    <xf numFmtId="0" fontId="93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1" fillId="49" borderId="0" applyNumberFormat="0" applyBorder="0" applyAlignment="0" applyProtection="0"/>
    <xf numFmtId="0" fontId="171" fillId="53" borderId="0" applyNumberFormat="0" applyBorder="0" applyAlignment="0" applyProtection="0"/>
    <xf numFmtId="0" fontId="171" fillId="57" borderId="0" applyNumberFormat="0" applyBorder="0" applyAlignment="0" applyProtection="0"/>
    <xf numFmtId="0" fontId="171" fillId="61" borderId="0" applyNumberFormat="0" applyBorder="0" applyAlignment="0" applyProtection="0"/>
    <xf numFmtId="0" fontId="171" fillId="65" borderId="0" applyNumberFormat="0" applyBorder="0" applyAlignment="0" applyProtection="0"/>
    <xf numFmtId="0" fontId="171" fillId="69" borderId="0" applyNumberFormat="0" applyBorder="0" applyAlignment="0" applyProtection="0"/>
    <xf numFmtId="0" fontId="171" fillId="46" borderId="0" applyNumberFormat="0" applyBorder="0" applyAlignment="0" applyProtection="0"/>
    <xf numFmtId="0" fontId="171" fillId="50" borderId="0" applyNumberFormat="0" applyBorder="0" applyAlignment="0" applyProtection="0"/>
    <xf numFmtId="0" fontId="171" fillId="54" borderId="0" applyNumberFormat="0" applyBorder="0" applyAlignment="0" applyProtection="0"/>
    <xf numFmtId="0" fontId="171" fillId="58" borderId="0" applyNumberFormat="0" applyBorder="0" applyAlignment="0" applyProtection="0"/>
    <xf numFmtId="0" fontId="171" fillId="62" borderId="0" applyNumberFormat="0" applyBorder="0" applyAlignment="0" applyProtection="0"/>
    <xf numFmtId="0" fontId="171" fillId="66" borderId="0" applyNumberFormat="0" applyBorder="0" applyAlignment="0" applyProtection="0"/>
    <xf numFmtId="0" fontId="161" fillId="40" borderId="0" applyNumberFormat="0" applyBorder="0" applyAlignment="0" applyProtection="0"/>
    <xf numFmtId="0" fontId="165" fillId="43" borderId="45" applyNumberFormat="0" applyAlignment="0" applyProtection="0"/>
    <xf numFmtId="0" fontId="167" fillId="44" borderId="48" applyNumberFormat="0" applyAlignment="0" applyProtection="0"/>
    <xf numFmtId="43" fontId="1" fillId="0" borderId="0" applyFont="0" applyFill="0" applyBorder="0" applyAlignment="0" applyProtection="0"/>
    <xf numFmtId="0" fontId="169" fillId="0" borderId="0" applyNumberFormat="0" applyFill="0" applyBorder="0" applyAlignment="0" applyProtection="0"/>
    <xf numFmtId="0" fontId="160" fillId="39" borderId="0" applyNumberFormat="0" applyBorder="0" applyAlignment="0" applyProtection="0"/>
    <xf numFmtId="0" fontId="157" fillId="0" borderId="42" applyNumberFormat="0" applyFill="0" applyAlignment="0" applyProtection="0"/>
    <xf numFmtId="0" fontId="158" fillId="0" borderId="43" applyNumberFormat="0" applyFill="0" applyAlignment="0" applyProtection="0"/>
    <xf numFmtId="0" fontId="159" fillId="0" borderId="44" applyNumberFormat="0" applyFill="0" applyAlignment="0" applyProtection="0"/>
    <xf numFmtId="0" fontId="159" fillId="0" borderId="0" applyNumberFormat="0" applyFill="0" applyBorder="0" applyAlignment="0" applyProtection="0"/>
    <xf numFmtId="0" fontId="163" fillId="42" borderId="45" applyNumberFormat="0" applyAlignment="0" applyProtection="0"/>
    <xf numFmtId="0" fontId="166" fillId="0" borderId="47" applyNumberFormat="0" applyFill="0" applyAlignment="0" applyProtection="0"/>
    <xf numFmtId="0" fontId="162" fillId="41" borderId="0" applyNumberFormat="0" applyBorder="0" applyAlignment="0" applyProtection="0"/>
    <xf numFmtId="0" fontId="1" fillId="45" borderId="49" applyNumberFormat="0" applyFont="0" applyAlignment="0" applyProtection="0"/>
    <xf numFmtId="0" fontId="164" fillId="43" borderId="46" applyNumberFormat="0" applyAlignment="0" applyProtection="0"/>
    <xf numFmtId="0" fontId="156" fillId="0" borderId="0" applyNumberFormat="0" applyFill="0" applyBorder="0" applyAlignment="0" applyProtection="0"/>
    <xf numFmtId="0" fontId="170" fillId="0" borderId="50" applyNumberFormat="0" applyFill="0" applyAlignment="0" applyProtection="0"/>
    <xf numFmtId="0" fontId="168" fillId="0" borderId="0" applyNumberFormat="0" applyFill="0" applyBorder="0" applyAlignment="0" applyProtection="0"/>
    <xf numFmtId="0" fontId="172" fillId="0" borderId="0">
      <alignment vertical="top"/>
    </xf>
    <xf numFmtId="0" fontId="101" fillId="42" borderId="45" applyNumberFormat="0" applyAlignment="0" applyProtection="0"/>
    <xf numFmtId="0" fontId="109" fillId="0" borderId="0"/>
  </cellStyleXfs>
  <cellXfs count="372">
    <xf numFmtId="0" fontId="0" fillId="0" borderId="0" xfId="0"/>
    <xf numFmtId="0" fontId="3" fillId="0" borderId="0" xfId="303" applyFill="1" applyAlignment="1">
      <alignment vertical="center"/>
    </xf>
    <xf numFmtId="171" fontId="3" fillId="0" borderId="0" xfId="87" applyNumberFormat="1" applyFont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71" fontId="3" fillId="0" borderId="0" xfId="303" applyNumberFormat="1" applyAlignment="1" applyProtection="1">
      <alignment vertical="center"/>
      <protection locked="0"/>
    </xf>
    <xf numFmtId="169" fontId="5" fillId="22" borderId="17" xfId="87" applyFont="1" applyFill="1" applyBorder="1" applyAlignment="1" applyProtection="1">
      <alignment horizontal="center"/>
      <protection locked="0"/>
    </xf>
    <xf numFmtId="173" fontId="5" fillId="22" borderId="17" xfId="87" applyNumberFormat="1" applyFont="1" applyFill="1" applyBorder="1" applyAlignment="1" applyProtection="1">
      <alignment horizontal="center"/>
      <protection locked="0"/>
    </xf>
    <xf numFmtId="169" fontId="3" fillId="0" borderId="18" xfId="87" applyFont="1" applyBorder="1" applyProtection="1">
      <protection locked="0"/>
    </xf>
    <xf numFmtId="173" fontId="3" fillId="0" borderId="18" xfId="87" applyNumberFormat="1" applyFont="1" applyBorder="1" applyProtection="1">
      <protection locked="0"/>
    </xf>
    <xf numFmtId="169" fontId="5" fillId="22" borderId="19" xfId="87" applyFont="1" applyFill="1" applyBorder="1" applyProtection="1">
      <protection locked="0"/>
    </xf>
    <xf numFmtId="169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69" fontId="5" fillId="28" borderId="22" xfId="87" applyFont="1" applyFill="1" applyBorder="1" applyAlignment="1" applyProtection="1">
      <alignment horizontal="center" vertical="center" wrapText="1"/>
      <protection locked="0"/>
    </xf>
    <xf numFmtId="169" fontId="5" fillId="28" borderId="23" xfId="87" applyFont="1" applyFill="1" applyBorder="1" applyAlignment="1" applyProtection="1">
      <alignment horizontal="center" vertical="center" wrapText="1"/>
      <protection locked="0"/>
    </xf>
    <xf numFmtId="173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71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69" fontId="3" fillId="28" borderId="25" xfId="87" applyFont="1" applyFill="1" applyBorder="1" applyAlignment="1" applyProtection="1">
      <alignment vertical="center"/>
      <protection locked="0"/>
    </xf>
    <xf numFmtId="169" fontId="3" fillId="28" borderId="26" xfId="87" applyFont="1" applyFill="1" applyBorder="1" applyAlignment="1" applyProtection="1">
      <alignment vertical="center"/>
      <protection locked="0"/>
    </xf>
    <xf numFmtId="169" fontId="3" fillId="28" borderId="27" xfId="87" applyFont="1" applyFill="1" applyBorder="1" applyAlignment="1" applyProtection="1">
      <alignment vertical="center"/>
      <protection locked="0"/>
    </xf>
    <xf numFmtId="171" fontId="0" fillId="0" borderId="0" xfId="0" applyNumberFormat="1"/>
    <xf numFmtId="169" fontId="5" fillId="28" borderId="17" xfId="87" applyFont="1" applyFill="1" applyBorder="1" applyAlignment="1" applyProtection="1">
      <alignment vertical="center"/>
      <protection locked="0"/>
    </xf>
    <xf numFmtId="171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71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69" fontId="3" fillId="0" borderId="16" xfId="64" applyFont="1" applyFill="1" applyBorder="1" applyAlignment="1" applyProtection="1">
      <alignment horizontal="center" vertical="center"/>
      <protection locked="0"/>
    </xf>
    <xf numFmtId="171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69" fontId="55" fillId="0" borderId="0" xfId="64" applyFont="1"/>
    <xf numFmtId="0" fontId="55" fillId="0" borderId="0" xfId="0" applyFont="1" applyAlignment="1">
      <alignment vertical="center"/>
    </xf>
    <xf numFmtId="169" fontId="55" fillId="0" borderId="0" xfId="64" applyFont="1" applyAlignment="1">
      <alignment vertical="center"/>
    </xf>
    <xf numFmtId="169" fontId="55" fillId="0" borderId="0" xfId="64" applyFont="1" applyAlignment="1" applyProtection="1">
      <alignment vertical="center"/>
      <protection locked="0"/>
    </xf>
    <xf numFmtId="169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69" fontId="55" fillId="30" borderId="0" xfId="64" applyFont="1" applyFill="1" applyAlignment="1">
      <alignment vertical="center"/>
    </xf>
    <xf numFmtId="169" fontId="55" fillId="30" borderId="0" xfId="0" applyNumberFormat="1" applyFont="1" applyFill="1" applyAlignment="1">
      <alignment vertical="center"/>
    </xf>
    <xf numFmtId="169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71" fontId="55" fillId="29" borderId="0" xfId="64" applyNumberFormat="1" applyFont="1" applyFill="1" applyAlignment="1">
      <alignment vertical="center"/>
    </xf>
    <xf numFmtId="171" fontId="55" fillId="29" borderId="0" xfId="0" applyNumberFormat="1" applyFont="1" applyFill="1" applyAlignment="1">
      <alignment vertical="center"/>
    </xf>
    <xf numFmtId="171" fontId="55" fillId="0" borderId="0" xfId="64" applyNumberFormat="1" applyFont="1" applyAlignment="1">
      <alignment vertical="center"/>
    </xf>
    <xf numFmtId="0" fontId="53" fillId="31" borderId="0" xfId="0" applyFont="1" applyFill="1"/>
    <xf numFmtId="169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71" fontId="55" fillId="29" borderId="0" xfId="0" applyNumberFormat="1" applyFont="1" applyFill="1"/>
    <xf numFmtId="171" fontId="55" fillId="29" borderId="0" xfId="64" applyNumberFormat="1" applyFont="1" applyFill="1"/>
    <xf numFmtId="9" fontId="55" fillId="32" borderId="0" xfId="0" applyNumberFormat="1" applyFont="1" applyFill="1"/>
    <xf numFmtId="169" fontId="55" fillId="29" borderId="0" xfId="0" applyNumberFormat="1" applyFont="1" applyFill="1"/>
    <xf numFmtId="173" fontId="3" fillId="0" borderId="29" xfId="87" applyNumberFormat="1" applyFont="1" applyBorder="1" applyProtection="1">
      <protection locked="0"/>
    </xf>
    <xf numFmtId="173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69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71" fontId="3" fillId="0" borderId="31" xfId="87" applyNumberFormat="1" applyFont="1" applyFill="1" applyBorder="1" applyAlignment="1" applyProtection="1">
      <alignment horizontal="left" vertical="center"/>
      <protection locked="0"/>
    </xf>
    <xf numFmtId="171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69" fontId="3" fillId="0" borderId="16" xfId="87" applyFont="1" applyFill="1" applyBorder="1" applyAlignment="1" applyProtection="1">
      <alignment horizontal="center" vertical="center"/>
      <protection locked="0"/>
    </xf>
    <xf numFmtId="171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71" fontId="3" fillId="0" borderId="31" xfId="88" applyNumberFormat="1" applyFont="1" applyFill="1" applyBorder="1" applyAlignment="1" applyProtection="1">
      <alignment horizontal="left" vertical="center"/>
      <protection locked="0"/>
    </xf>
    <xf numFmtId="169" fontId="3" fillId="0" borderId="16" xfId="88" applyFont="1" applyFill="1" applyBorder="1" applyAlignment="1" applyProtection="1">
      <alignment horizontal="center" vertical="center"/>
      <protection locked="0"/>
    </xf>
    <xf numFmtId="169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71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71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71" fontId="3" fillId="0" borderId="19" xfId="64" applyNumberFormat="1" applyFont="1" applyFill="1" applyBorder="1" applyAlignment="1" applyProtection="1">
      <alignment vertical="center"/>
      <protection locked="0"/>
    </xf>
    <xf numFmtId="171" fontId="3" fillId="0" borderId="16" xfId="64" applyNumberFormat="1" applyFont="1" applyFill="1" applyBorder="1" applyAlignment="1" applyProtection="1">
      <alignment vertical="center"/>
      <protection locked="0"/>
    </xf>
    <xf numFmtId="173" fontId="3" fillId="0" borderId="19" xfId="64" applyNumberFormat="1" applyFont="1" applyFill="1" applyBorder="1" applyAlignment="1" applyProtection="1">
      <alignment horizontal="right" vertical="center"/>
      <protection locked="0"/>
    </xf>
    <xf numFmtId="173" fontId="3" fillId="0" borderId="16" xfId="64" applyNumberFormat="1" applyFont="1" applyFill="1" applyBorder="1" applyAlignment="1" applyProtection="1">
      <alignment horizontal="right" vertical="center"/>
      <protection locked="0"/>
    </xf>
    <xf numFmtId="173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69" fontId="3" fillId="0" borderId="0" xfId="64" applyFont="1" applyFill="1" applyAlignment="1">
      <alignment vertical="center"/>
    </xf>
    <xf numFmtId="0" fontId="0" fillId="0" borderId="0" xfId="0"/>
    <xf numFmtId="171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69" fontId="50" fillId="0" borderId="0" xfId="64" applyFont="1" applyAlignment="1"/>
    <xf numFmtId="169" fontId="63" fillId="0" borderId="0" xfId="64" applyFont="1"/>
    <xf numFmtId="169" fontId="64" fillId="0" borderId="0" xfId="64" applyFont="1" applyAlignment="1"/>
    <xf numFmtId="169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80" fontId="45" fillId="0" borderId="0" xfId="0" applyNumberFormat="1" applyFont="1" applyAlignment="1">
      <alignment horizontal="left"/>
    </xf>
    <xf numFmtId="181" fontId="46" fillId="0" borderId="0" xfId="0" applyNumberFormat="1" applyFont="1" applyAlignment="1">
      <alignment horizontal="left"/>
    </xf>
    <xf numFmtId="178" fontId="11" fillId="0" borderId="19" xfId="65" applyNumberFormat="1" applyFont="1" applyFill="1" applyBorder="1" applyAlignment="1">
      <alignment horizontal="righ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82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88" fillId="0" borderId="0" xfId="0" applyFont="1"/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9" fillId="0" borderId="0" xfId="0" applyFont="1" applyAlignment="1">
      <alignment horizontal="right"/>
    </xf>
    <xf numFmtId="43" fontId="48" fillId="0" borderId="0" xfId="65" applyFont="1"/>
    <xf numFmtId="0" fontId="46" fillId="37" borderId="36" xfId="0" applyFont="1" applyFill="1" applyBorder="1" applyAlignment="1">
      <alignment horizontal="center"/>
    </xf>
    <xf numFmtId="0" fontId="49" fillId="37" borderId="37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80" fontId="46" fillId="37" borderId="18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178" fontId="7" fillId="37" borderId="36" xfId="65" applyNumberFormat="1" applyFont="1" applyFill="1" applyBorder="1" applyAlignment="1"/>
    <xf numFmtId="43" fontId="48" fillId="0" borderId="0" xfId="65" quotePrefix="1" applyFont="1"/>
    <xf numFmtId="0" fontId="45" fillId="37" borderId="37" xfId="0" applyFont="1" applyFill="1" applyBorder="1" applyAlignment="1">
      <alignment horizontal="center"/>
    </xf>
    <xf numFmtId="0" fontId="89" fillId="37" borderId="29" xfId="0" applyFont="1" applyFill="1" applyBorder="1" applyAlignment="1"/>
    <xf numFmtId="0" fontId="48" fillId="37" borderId="30" xfId="0" applyFont="1" applyFill="1" applyBorder="1" applyAlignment="1"/>
    <xf numFmtId="169" fontId="48" fillId="0" borderId="0" xfId="64" applyFont="1"/>
    <xf numFmtId="0" fontId="45" fillId="0" borderId="0" xfId="0" applyFont="1" applyBorder="1" applyAlignment="1"/>
    <xf numFmtId="0" fontId="45" fillId="0" borderId="38" xfId="0" applyFont="1" applyBorder="1" applyAlignment="1"/>
    <xf numFmtId="0" fontId="48" fillId="0" borderId="0" xfId="0" applyFont="1" applyBorder="1"/>
    <xf numFmtId="0" fontId="48" fillId="0" borderId="37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7" xfId="0" applyFont="1" applyBorder="1" applyAlignment="1"/>
    <xf numFmtId="0" fontId="48" fillId="0" borderId="32" xfId="0" applyFont="1" applyBorder="1" applyAlignment="1"/>
    <xf numFmtId="0" fontId="48" fillId="0" borderId="39" xfId="0" applyFont="1" applyBorder="1" applyAlignment="1"/>
    <xf numFmtId="178" fontId="48" fillId="0" borderId="0" xfId="0" applyNumberFormat="1" applyFont="1"/>
    <xf numFmtId="169" fontId="8" fillId="0" borderId="0" xfId="64" applyFont="1" applyBorder="1" applyAlignment="1">
      <alignment horizontal="right"/>
    </xf>
    <xf numFmtId="0" fontId="46" fillId="0" borderId="29" xfId="0" applyFont="1" applyBorder="1" applyAlignment="1"/>
    <xf numFmtId="0" fontId="48" fillId="0" borderId="37" xfId="0" applyFont="1" applyBorder="1" applyAlignment="1">
      <alignment horizontal="justify" vertical="top"/>
    </xf>
    <xf numFmtId="0" fontId="48" fillId="0" borderId="40" xfId="0" applyFont="1" applyBorder="1" applyAlignment="1">
      <alignment horizontal="center"/>
    </xf>
    <xf numFmtId="43" fontId="48" fillId="0" borderId="0" xfId="65" quotePrefix="1" applyNumberFormat="1" applyFont="1"/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38" xfId="0" applyFont="1" applyBorder="1" applyAlignment="1">
      <alignment horizontal="left" vertical="center"/>
    </xf>
    <xf numFmtId="0" fontId="45" fillId="0" borderId="37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7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37" xfId="0" applyFont="1" applyBorder="1" applyAlignment="1">
      <alignment horizontal="center" vertical="top" wrapText="1"/>
    </xf>
    <xf numFmtId="0" fontId="48" fillId="0" borderId="37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38" xfId="0" applyFont="1" applyBorder="1" applyAlignment="1">
      <alignment horizontal="left" vertical="center"/>
    </xf>
    <xf numFmtId="0" fontId="46" fillId="0" borderId="30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left" vertical="center"/>
    </xf>
    <xf numFmtId="0" fontId="48" fillId="0" borderId="30" xfId="0" applyFont="1" applyBorder="1" applyAlignment="1">
      <alignment horizontal="center" vertical="top" wrapText="1"/>
    </xf>
    <xf numFmtId="0" fontId="45" fillId="0" borderId="41" xfId="0" applyFont="1" applyBorder="1" applyAlignment="1">
      <alignment vertical="center"/>
    </xf>
    <xf numFmtId="0" fontId="45" fillId="0" borderId="40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7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0" xfId="0" applyFont="1" applyBorder="1" applyAlignment="1"/>
    <xf numFmtId="0" fontId="49" fillId="0" borderId="32" xfId="0" applyFont="1" applyBorder="1" applyAlignment="1"/>
    <xf numFmtId="0" fontId="49" fillId="0" borderId="39" xfId="0" applyFont="1" applyBorder="1" applyAlignment="1"/>
    <xf numFmtId="0" fontId="48" fillId="0" borderId="34" xfId="0" applyFont="1" applyBorder="1" applyAlignment="1"/>
    <xf numFmtId="0" fontId="48" fillId="0" borderId="38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92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43" fontId="11" fillId="0" borderId="18" xfId="65" applyNumberFormat="1" applyFont="1" applyFill="1" applyBorder="1" applyAlignment="1">
      <alignment horizontal="right"/>
    </xf>
    <xf numFmtId="178" fontId="47" fillId="0" borderId="16" xfId="65" applyNumberFormat="1" applyFont="1" applyFill="1" applyBorder="1" applyAlignment="1">
      <alignment horizontal="right"/>
    </xf>
    <xf numFmtId="178" fontId="11" fillId="0" borderId="18" xfId="65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6" xfId="65" applyNumberFormat="1" applyFont="1" applyFill="1" applyBorder="1" applyAlignment="1">
      <alignment horizontal="right" vertical="top" wrapText="1"/>
    </xf>
    <xf numFmtId="169" fontId="11" fillId="0" borderId="18" xfId="64" applyFont="1" applyFill="1" applyBorder="1" applyAlignment="1">
      <alignment horizontal="right"/>
    </xf>
    <xf numFmtId="39" fontId="11" fillId="0" borderId="36" xfId="64" applyNumberFormat="1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8" fontId="49" fillId="0" borderId="36" xfId="65" applyNumberFormat="1" applyFont="1" applyFill="1" applyBorder="1" applyAlignment="1">
      <alignment horizontal="right" vertical="center" wrapText="1"/>
    </xf>
    <xf numFmtId="178" fontId="49" fillId="0" borderId="18" xfId="65" applyNumberFormat="1" applyFont="1" applyFill="1" applyBorder="1" applyAlignment="1">
      <alignment horizontal="right" vertical="center" wrapText="1"/>
    </xf>
    <xf numFmtId="178" fontId="8" fillId="0" borderId="18" xfId="65" applyNumberFormat="1" applyFont="1" applyFill="1" applyBorder="1" applyAlignment="1"/>
    <xf numFmtId="178" fontId="11" fillId="0" borderId="39" xfId="65" applyNumberFormat="1" applyFont="1" applyFill="1" applyBorder="1" applyAlignment="1">
      <alignment horizontal="right"/>
    </xf>
    <xf numFmtId="178" fontId="11" fillId="0" borderId="51" xfId="65" applyNumberFormat="1" applyFont="1" applyFill="1" applyBorder="1" applyAlignment="1">
      <alignment horizontal="right"/>
    </xf>
    <xf numFmtId="178" fontId="7" fillId="0" borderId="18" xfId="65" applyNumberFormat="1" applyFont="1" applyFill="1" applyBorder="1" applyAlignment="1"/>
    <xf numFmtId="178" fontId="90" fillId="0" borderId="36" xfId="65" applyNumberFormat="1" applyFont="1" applyFill="1" applyBorder="1" applyAlignment="1"/>
    <xf numFmtId="223" fontId="48" fillId="0" borderId="0" xfId="0" applyNumberFormat="1" applyFont="1"/>
    <xf numFmtId="171" fontId="11" fillId="0" borderId="51" xfId="65" applyNumberFormat="1" applyFont="1" applyFill="1" applyBorder="1" applyAlignment="1">
      <alignment horizontal="right"/>
    </xf>
    <xf numFmtId="169" fontId="173" fillId="0" borderId="19" xfId="64" applyFont="1" applyFill="1" applyBorder="1" applyAlignment="1">
      <alignment wrapText="1"/>
    </xf>
    <xf numFmtId="170" fontId="173" fillId="0" borderId="58" xfId="499" applyFont="1" applyBorder="1" applyAlignment="1">
      <alignment horizontal="right"/>
    </xf>
    <xf numFmtId="224" fontId="11" fillId="0" borderId="58" xfId="499" applyNumberFormat="1" applyFont="1" applyBorder="1" applyAlignment="1">
      <alignment horizontal="right"/>
    </xf>
    <xf numFmtId="178" fontId="173" fillId="0" borderId="18" xfId="65" applyNumberFormat="1" applyFont="1" applyFill="1" applyBorder="1" applyAlignment="1">
      <alignment horizontal="right"/>
    </xf>
    <xf numFmtId="171" fontId="173" fillId="0" borderId="51" xfId="65" applyNumberFormat="1" applyFont="1" applyFill="1" applyBorder="1" applyAlignment="1">
      <alignment horizontal="right"/>
    </xf>
    <xf numFmtId="0" fontId="46" fillId="0" borderId="40" xfId="0" applyFont="1" applyBorder="1" applyAlignment="1">
      <alignment horizontal="center" vertical="top" wrapText="1"/>
    </xf>
    <xf numFmtId="169" fontId="11" fillId="0" borderId="19" xfId="64" applyFont="1" applyFill="1" applyBorder="1" applyAlignment="1">
      <alignment horizontal="right"/>
    </xf>
    <xf numFmtId="169" fontId="11" fillId="0" borderId="51" xfId="64" applyFont="1" applyFill="1" applyBorder="1" applyAlignment="1"/>
    <xf numFmtId="0" fontId="49" fillId="37" borderId="16" xfId="0" applyFont="1" applyFill="1" applyBorder="1" applyAlignment="1">
      <alignment horizontal="center"/>
    </xf>
    <xf numFmtId="0" fontId="49" fillId="37" borderId="29" xfId="0" applyFont="1" applyFill="1" applyBorder="1" applyAlignment="1">
      <alignment horizontal="center"/>
    </xf>
    <xf numFmtId="178" fontId="8" fillId="37" borderId="36" xfId="65" applyNumberFormat="1" applyFont="1" applyFill="1" applyBorder="1" applyAlignment="1"/>
    <xf numFmtId="0" fontId="45" fillId="37" borderId="29" xfId="0" applyFont="1" applyFill="1" applyBorder="1" applyAlignment="1">
      <alignment horizontal="center"/>
    </xf>
    <xf numFmtId="178" fontId="7" fillId="0" borderId="16" xfId="65" applyNumberFormat="1" applyFont="1" applyFill="1" applyBorder="1" applyAlignment="1"/>
    <xf numFmtId="0" fontId="48" fillId="0" borderId="29" xfId="0" applyFont="1" applyBorder="1" applyAlignment="1">
      <alignment horizontal="center"/>
    </xf>
    <xf numFmtId="0" fontId="48" fillId="0" borderId="41" xfId="0" applyFont="1" applyBorder="1" applyAlignment="1">
      <alignment horizontal="center"/>
    </xf>
    <xf numFmtId="179" fontId="11" fillId="0" borderId="36" xfId="65" applyNumberFormat="1" applyFont="1" applyFill="1" applyBorder="1" applyAlignment="1">
      <alignment horizontal="right"/>
    </xf>
    <xf numFmtId="0" fontId="45" fillId="0" borderId="29" xfId="0" applyFont="1" applyBorder="1" applyAlignment="1">
      <alignment horizontal="center" vertical="top" wrapText="1"/>
    </xf>
    <xf numFmtId="171" fontId="11" fillId="0" borderId="19" xfId="65" applyNumberFormat="1" applyFont="1" applyFill="1" applyBorder="1" applyAlignment="1">
      <alignment horizontal="right"/>
    </xf>
    <xf numFmtId="0" fontId="46" fillId="0" borderId="29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8" fillId="0" borderId="29" xfId="0" applyFont="1" applyBorder="1" applyAlignment="1">
      <alignment horizontal="center" vertical="top" wrapText="1"/>
    </xf>
    <xf numFmtId="178" fontId="11" fillId="0" borderId="19" xfId="65" applyNumberFormat="1" applyFont="1" applyFill="1" applyBorder="1" applyAlignment="1"/>
    <xf numFmtId="10" fontId="11" fillId="0" borderId="19" xfId="311" applyNumberFormat="1" applyFont="1" applyFill="1" applyBorder="1" applyAlignment="1">
      <alignment horizontal="right"/>
    </xf>
    <xf numFmtId="0" fontId="47" fillId="29" borderId="0" xfId="695" applyNumberFormat="1" applyFont="1" applyFill="1" applyBorder="1" applyAlignment="1">
      <alignment vertical="center"/>
    </xf>
    <xf numFmtId="0" fontId="47" fillId="0" borderId="0" xfId="695" applyNumberFormat="1" applyFont="1" applyFill="1" applyBorder="1" applyAlignment="1">
      <alignment horizontal="left" vertical="center"/>
    </xf>
    <xf numFmtId="0" fontId="48" fillId="29" borderId="0" xfId="459" applyFont="1" applyFill="1" applyBorder="1"/>
    <xf numFmtId="170" fontId="174" fillId="29" borderId="0" xfId="457" applyFont="1" applyFill="1" applyBorder="1" applyAlignment="1">
      <alignment vertical="center"/>
    </xf>
    <xf numFmtId="170" fontId="174" fillId="29" borderId="0" xfId="458" applyFont="1" applyFill="1" applyBorder="1" applyAlignment="1">
      <alignment vertical="center"/>
    </xf>
    <xf numFmtId="2" fontId="174" fillId="29" borderId="0" xfId="695" applyNumberFormat="1" applyFont="1" applyFill="1" applyBorder="1" applyAlignment="1">
      <alignment vertical="center"/>
    </xf>
    <xf numFmtId="170" fontId="174" fillId="29" borderId="0" xfId="460" applyFont="1" applyFill="1" applyBorder="1" applyAlignment="1">
      <alignment vertical="center"/>
    </xf>
    <xf numFmtId="0" fontId="47" fillId="0" borderId="0" xfId="459" applyFont="1" applyBorder="1"/>
    <xf numFmtId="2" fontId="47" fillId="29" borderId="0" xfId="695" applyNumberFormat="1" applyFont="1" applyFill="1" applyBorder="1" applyAlignment="1">
      <alignment vertical="center"/>
    </xf>
    <xf numFmtId="0" fontId="11" fillId="0" borderId="0" xfId="459" applyFont="1" applyBorder="1"/>
    <xf numFmtId="0" fontId="47" fillId="0" borderId="0" xfId="459" applyFont="1" applyFill="1" applyBorder="1" applyAlignment="1">
      <alignment horizontal="left" vertical="center"/>
    </xf>
    <xf numFmtId="0" fontId="82" fillId="0" borderId="0" xfId="0" applyFont="1" applyBorder="1" applyAlignment="1">
      <alignment horizontal="center" vertical="top" wrapText="1"/>
    </xf>
    <xf numFmtId="0" fontId="48" fillId="0" borderId="0" xfId="0" applyFont="1" applyBorder="1" applyAlignment="1">
      <alignment horizontal="center"/>
    </xf>
    <xf numFmtId="0" fontId="5" fillId="0" borderId="19" xfId="0" applyFont="1" applyFill="1" applyBorder="1" applyAlignment="1">
      <alignment horizontal="center" wrapText="1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39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6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wrapText="1"/>
    </xf>
    <xf numFmtId="0" fontId="5" fillId="0" borderId="19" xfId="0" applyFont="1" applyFill="1" applyBorder="1" applyAlignment="1">
      <alignment horizontal="center"/>
    </xf>
    <xf numFmtId="0" fontId="5" fillId="0" borderId="32" xfId="0" applyFont="1" applyFill="1" applyBorder="1" applyAlignment="1">
      <alignment horizontal="center"/>
    </xf>
    <xf numFmtId="0" fontId="5" fillId="0" borderId="39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39" xfId="0" applyFont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169" fontId="55" fillId="0" borderId="0" xfId="64" applyFont="1" applyAlignment="1">
      <alignment horizontal="center" vertical="center"/>
    </xf>
    <xf numFmtId="169" fontId="55" fillId="32" borderId="0" xfId="64" applyFont="1" applyFill="1" applyAlignment="1" applyProtection="1">
      <alignment horizontal="left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69" fontId="55" fillId="38" borderId="0" xfId="69" applyFont="1" applyFill="1" applyAlignment="1" applyProtection="1">
      <alignment horizontal="center"/>
      <protection locked="0"/>
    </xf>
    <xf numFmtId="169" fontId="55" fillId="32" borderId="0" xfId="64" applyFont="1" applyFill="1" applyAlignment="1" applyProtection="1">
      <alignment horizontal="center" vertical="center"/>
      <protection locked="0"/>
    </xf>
    <xf numFmtId="172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69" fontId="3" fillId="22" borderId="32" xfId="87" applyFont="1" applyFill="1" applyBorder="1" applyAlignment="1" applyProtection="1">
      <alignment horizontal="center"/>
      <protection locked="0"/>
    </xf>
    <xf numFmtId="169" fontId="3" fillId="22" borderId="12" xfId="87" applyFont="1" applyFill="1" applyBorder="1" applyAlignment="1" applyProtection="1">
      <alignment horizontal="center"/>
      <protection locked="0"/>
    </xf>
    <xf numFmtId="0" fontId="91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Border="1" applyAlignment="1">
      <alignment horizontal="center"/>
    </xf>
    <xf numFmtId="0" fontId="46" fillId="0" borderId="34" xfId="0" applyFont="1" applyBorder="1" applyAlignment="1">
      <alignment horizontal="center" vertical="top" wrapText="1"/>
    </xf>
    <xf numFmtId="0" fontId="46" fillId="0" borderId="38" xfId="0" applyFont="1" applyBorder="1" applyAlignment="1">
      <alignment horizontal="center" vertical="top" wrapText="1"/>
    </xf>
    <xf numFmtId="0" fontId="46" fillId="0" borderId="29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7" fillId="29" borderId="0" xfId="695" applyNumberFormat="1" applyFont="1" applyFill="1" applyBorder="1" applyAlignment="1">
      <alignment horizontal="center" vertical="center"/>
    </xf>
    <xf numFmtId="0" fontId="45" fillId="0" borderId="41" xfId="0" applyFont="1" applyBorder="1" applyAlignment="1">
      <alignment horizontal="center"/>
    </xf>
    <xf numFmtId="0" fontId="45" fillId="0" borderId="40" xfId="0" applyFont="1" applyBorder="1" applyAlignment="1">
      <alignment horizontal="center"/>
    </xf>
    <xf numFmtId="0" fontId="45" fillId="37" borderId="41" xfId="0" applyFont="1" applyFill="1" applyBorder="1" applyAlignment="1">
      <alignment horizontal="center"/>
    </xf>
    <xf numFmtId="0" fontId="45" fillId="37" borderId="40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82" fillId="0" borderId="0" xfId="0" applyFont="1" applyAlignment="1">
      <alignment horizontal="center"/>
    </xf>
    <xf numFmtId="0" fontId="49" fillId="37" borderId="34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41" xfId="0" applyFont="1" applyFill="1" applyBorder="1" applyAlignment="1">
      <alignment horizontal="center"/>
    </xf>
    <xf numFmtId="0" fontId="49" fillId="37" borderId="40" xfId="0" applyFont="1" applyFill="1" applyBorder="1" applyAlignment="1">
      <alignment horizontal="center"/>
    </xf>
    <xf numFmtId="0" fontId="46" fillId="37" borderId="41" xfId="0" applyFont="1" applyFill="1" applyBorder="1" applyAlignment="1">
      <alignment horizontal="center"/>
    </xf>
    <xf numFmtId="0" fontId="46" fillId="37" borderId="40" xfId="0" applyFont="1" applyFill="1" applyBorder="1" applyAlignment="1">
      <alignment horizontal="center"/>
    </xf>
    <xf numFmtId="0" fontId="46" fillId="0" borderId="32" xfId="0" applyFont="1" applyBorder="1" applyAlignment="1">
      <alignment horizontal="center"/>
    </xf>
    <xf numFmtId="0" fontId="46" fillId="0" borderId="39" xfId="0" applyFont="1" applyBorder="1" applyAlignment="1">
      <alignment horizontal="center"/>
    </xf>
    <xf numFmtId="14" fontId="46" fillId="29" borderId="0" xfId="185" applyNumberFormat="1" applyFont="1" applyFill="1" applyAlignment="1">
      <alignment horizontal="left" vertical="top" wrapText="1"/>
    </xf>
    <xf numFmtId="0" fontId="45" fillId="0" borderId="41" xfId="0" applyFont="1" applyBorder="1" applyAlignment="1">
      <alignment horizontal="center" vertical="top" wrapText="1"/>
    </xf>
    <xf numFmtId="0" fontId="45" fillId="0" borderId="40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32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9" fillId="0" borderId="32" xfId="0" applyFont="1" applyBorder="1" applyAlignment="1">
      <alignment horizontal="center" vertical="top" wrapText="1"/>
    </xf>
    <xf numFmtId="0" fontId="49" fillId="0" borderId="39" xfId="0" applyFont="1" applyBorder="1" applyAlignment="1">
      <alignment horizontal="center" vertical="top" wrapText="1"/>
    </xf>
    <xf numFmtId="0" fontId="45" fillId="0" borderId="0" xfId="0" applyFont="1" applyAlignment="1">
      <alignment horizontal="left"/>
    </xf>
  </cellXfs>
  <cellStyles count="696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6" xfId="694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39" xfId="693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_Bao cao tai chinh 280405" xfId="695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h" xfId="606"/>
    <cellStyle name="Thuyet minh" xfId="607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viet" xfId="609"/>
    <cellStyle name="viet2" xfId="610"/>
    <cellStyle name="vnhead1" xfId="611"/>
    <cellStyle name="vnhead3" xfId="612"/>
    <cellStyle name="vntxt1" xfId="613"/>
    <cellStyle name="vntxt2" xfId="614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</xdr:rowOff>
    </xdr:from>
    <xdr:to>
      <xdr:col>3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29010" cy="46566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17" t="s">
        <v>50</v>
      </c>
      <c r="B2" s="318"/>
      <c r="C2" s="318"/>
      <c r="D2" s="318"/>
      <c r="E2" s="318"/>
      <c r="F2" s="318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19" t="s">
        <v>51</v>
      </c>
      <c r="D3" s="319"/>
      <c r="E3" s="319"/>
      <c r="F3" s="319"/>
      <c r="G3" s="319"/>
      <c r="H3" s="319"/>
      <c r="I3" s="319"/>
      <c r="J3" s="319"/>
      <c r="K3" s="319"/>
      <c r="L3" s="319"/>
      <c r="M3" s="301" t="s">
        <v>23</v>
      </c>
      <c r="N3" s="309"/>
      <c r="O3" s="310" t="s">
        <v>24</v>
      </c>
      <c r="P3" s="311"/>
      <c r="Q3" s="301" t="s">
        <v>5</v>
      </c>
      <c r="R3" s="301"/>
      <c r="S3" s="309"/>
      <c r="T3" s="312"/>
      <c r="U3" s="303" t="s">
        <v>26</v>
      </c>
      <c r="V3" s="304"/>
      <c r="W3" s="305" t="s">
        <v>25</v>
      </c>
    </row>
    <row r="4" spans="1:23" ht="12.75" customHeight="1">
      <c r="A4" s="309" t="s">
        <v>27</v>
      </c>
      <c r="B4" s="301" t="s">
        <v>28</v>
      </c>
      <c r="C4" s="301" t="s">
        <v>29</v>
      </c>
      <c r="D4" s="301" t="s">
        <v>30</v>
      </c>
      <c r="E4" s="301" t="s">
        <v>31</v>
      </c>
      <c r="F4" s="301" t="s">
        <v>32</v>
      </c>
      <c r="G4" s="301" t="s">
        <v>33</v>
      </c>
      <c r="H4" s="313" t="s">
        <v>52</v>
      </c>
      <c r="I4" s="301" t="s">
        <v>34</v>
      </c>
      <c r="J4" s="312"/>
      <c r="K4" s="301" t="s">
        <v>35</v>
      </c>
      <c r="L4" s="301" t="s">
        <v>36</v>
      </c>
      <c r="M4" s="301" t="s">
        <v>35</v>
      </c>
      <c r="N4" s="301" t="s">
        <v>37</v>
      </c>
      <c r="O4" s="301" t="s">
        <v>35</v>
      </c>
      <c r="P4" s="301" t="s">
        <v>37</v>
      </c>
      <c r="Q4" s="301" t="s">
        <v>38</v>
      </c>
      <c r="R4" s="301" t="s">
        <v>39</v>
      </c>
      <c r="S4" s="301" t="s">
        <v>36</v>
      </c>
      <c r="T4" s="301" t="s">
        <v>39</v>
      </c>
      <c r="U4" s="313" t="s">
        <v>36</v>
      </c>
      <c r="V4" s="301" t="s">
        <v>39</v>
      </c>
      <c r="W4" s="306"/>
    </row>
    <row r="5" spans="1:23">
      <c r="A5" s="312"/>
      <c r="B5" s="312"/>
      <c r="C5" s="312"/>
      <c r="D5" s="312"/>
      <c r="E5" s="312"/>
      <c r="F5" s="312"/>
      <c r="G5" s="312"/>
      <c r="H5" s="314"/>
      <c r="I5" s="106" t="s">
        <v>40</v>
      </c>
      <c r="J5" s="106" t="s">
        <v>41</v>
      </c>
      <c r="K5" s="312"/>
      <c r="L5" s="312"/>
      <c r="M5" s="312"/>
      <c r="N5" s="312"/>
      <c r="O5" s="312"/>
      <c r="P5" s="312"/>
      <c r="Q5" s="308"/>
      <c r="R5" s="308"/>
      <c r="S5" s="312"/>
      <c r="T5" s="308"/>
      <c r="U5" s="314"/>
      <c r="V5" s="302"/>
      <c r="W5" s="307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15" t="s">
        <v>5</v>
      </c>
      <c r="B179" s="316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V4:V5"/>
    <mergeCell ref="U3:V3"/>
    <mergeCell ref="W3:W5"/>
    <mergeCell ref="Q4:Q5"/>
    <mergeCell ref="M3:N3"/>
    <mergeCell ref="O3:P3"/>
    <mergeCell ref="Q3:T3"/>
    <mergeCell ref="U4:U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22" t="s">
        <v>210</v>
      </c>
      <c r="B1" s="322"/>
      <c r="C1" s="322"/>
      <c r="D1" s="322"/>
      <c r="E1" s="322"/>
      <c r="F1" s="322"/>
      <c r="G1" s="322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23" t="e">
        <f>#REF!</f>
        <v>#REF!</v>
      </c>
      <c r="C2" s="324"/>
      <c r="D2" s="324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25"/>
      <c r="C3" s="325"/>
      <c r="D3" s="325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26">
        <v>41948</v>
      </c>
      <c r="C4" s="326"/>
      <c r="D4" s="326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26">
        <v>41949</v>
      </c>
      <c r="C5" s="326"/>
      <c r="D5" s="326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25">
        <v>111000</v>
      </c>
      <c r="C6" s="325"/>
      <c r="D6" s="325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0">
        <f>+$B$6*$F$7/$C$7</f>
        <v>111000</v>
      </c>
      <c r="C8" s="320"/>
      <c r="D8" s="320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26" t="s">
        <v>226</v>
      </c>
      <c r="C9" s="326"/>
      <c r="D9" s="326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25" t="e">
        <f>VLOOKUP(I11,#REF!,4,0)*1000</f>
        <v>#REF!</v>
      </c>
      <c r="C11" s="325"/>
      <c r="D11" s="325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0" t="e">
        <f>+ ROUND((B11-B19)*F10/C10,0)</f>
        <v>#REF!</v>
      </c>
      <c r="C12" s="320"/>
      <c r="D12" s="320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21" t="s">
        <v>212</v>
      </c>
      <c r="C13" s="321"/>
      <c r="D13" s="321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0">
        <f>+IF($E$13=1,ROUNDDOWN($B$8*$F$10/$C$10,0),IF(MROUND($B$8*$F$10/$C$10,10)-($B$8*$F$10/$C$10)&gt;0,MROUND($B$8*$F$10/$C$10,10)-10,MROUND($B$8*$F$10/$C$10,10)))</f>
        <v>55500</v>
      </c>
      <c r="C14" s="320"/>
      <c r="D14" s="320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0">
        <f>ROUNDDOWN($B$8*$F$10/$C$10,0)-B14</f>
        <v>0</v>
      </c>
      <c r="C15" s="320"/>
      <c r="D15" s="320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21" t="s">
        <v>223</v>
      </c>
      <c r="C16" s="321"/>
      <c r="D16" s="321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25">
        <v>10000</v>
      </c>
      <c r="C17" s="325"/>
      <c r="D17" s="325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0">
        <f>+IF($E$16=1,B17*B15,0)</f>
        <v>0</v>
      </c>
      <c r="C18" s="320"/>
      <c r="D18" s="320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25">
        <v>10000</v>
      </c>
      <c r="C19" s="325"/>
      <c r="D19" s="325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0">
        <f>+B19*B14</f>
        <v>555000000</v>
      </c>
      <c r="C20" s="320"/>
      <c r="D20" s="320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26"/>
      <c r="C21" s="326"/>
      <c r="D21" s="326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27" t="s">
        <v>241</v>
      </c>
      <c r="F23" s="327"/>
      <c r="G23" s="327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21:D21"/>
    <mergeCell ref="E23:G23"/>
    <mergeCell ref="B15:D15"/>
    <mergeCell ref="B16:D16"/>
    <mergeCell ref="B17:D17"/>
    <mergeCell ref="B18:D18"/>
    <mergeCell ref="B19:D19"/>
    <mergeCell ref="B20:D20"/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29" t="s">
        <v>328</v>
      </c>
      <c r="F1" s="329"/>
      <c r="G1" s="330" t="s">
        <v>329</v>
      </c>
      <c r="H1" s="330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31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31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31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28" t="s">
        <v>398</v>
      </c>
      <c r="C62" s="328" t="s">
        <v>310</v>
      </c>
      <c r="D62" s="328" t="s">
        <v>403</v>
      </c>
      <c r="E62" s="332">
        <v>140130</v>
      </c>
      <c r="F62" s="332">
        <v>7</v>
      </c>
      <c r="G62" s="40">
        <v>215002</v>
      </c>
      <c r="H62" s="40">
        <v>0</v>
      </c>
    </row>
    <row r="63" spans="1:9" s="40" customFormat="1">
      <c r="B63" s="328"/>
      <c r="C63" s="328"/>
      <c r="D63" s="328"/>
      <c r="E63" s="332"/>
      <c r="F63" s="332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33" t="s">
        <v>20</v>
      </c>
      <c r="C32" s="333"/>
      <c r="D32" s="333"/>
      <c r="E32" s="333"/>
      <c r="F32" s="333"/>
      <c r="G32" s="333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33" t="s">
        <v>14</v>
      </c>
      <c r="C39" s="333"/>
      <c r="D39" s="333"/>
      <c r="E39" s="333"/>
      <c r="F39" s="333"/>
      <c r="G39" s="333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34"/>
      <c r="E43" s="335"/>
      <c r="F43" s="335"/>
      <c r="G43" s="335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7"/>
  <dimension ref="B1:L73"/>
  <sheetViews>
    <sheetView tabSelected="1" view="pageBreakPreview" topLeftCell="D27" zoomScale="78" zoomScaleNormal="87" zoomScaleSheetLayoutView="78" workbookViewId="0">
      <selection activeCell="E48" sqref="E48"/>
    </sheetView>
  </sheetViews>
  <sheetFormatPr defaultColWidth="9.140625" defaultRowHeight="15"/>
  <cols>
    <col min="1" max="1" width="9.140625" style="168"/>
    <col min="2" max="2" width="2.140625" style="168" customWidth="1"/>
    <col min="3" max="3" width="6.42578125" style="168" customWidth="1"/>
    <col min="4" max="4" width="30.42578125" style="168" customWidth="1"/>
    <col min="5" max="5" width="42.7109375" style="168" customWidth="1"/>
    <col min="6" max="6" width="26" style="168" customWidth="1"/>
    <col min="7" max="7" width="29.42578125" style="168" customWidth="1"/>
    <col min="8" max="8" width="24.140625" style="168" bestFit="1" customWidth="1"/>
    <col min="9" max="9" width="17.5703125" style="168" bestFit="1" customWidth="1"/>
    <col min="10" max="10" width="14.85546875" style="168" bestFit="1" customWidth="1"/>
    <col min="11" max="11" width="11.85546875" style="168" bestFit="1" customWidth="1"/>
    <col min="12" max="12" width="19" style="168" bestFit="1" customWidth="1"/>
    <col min="13" max="16384" width="9.140625" style="168"/>
  </cols>
  <sheetData>
    <row r="1" spans="2:7" ht="24" customHeight="1">
      <c r="B1" s="352" t="s">
        <v>561</v>
      </c>
      <c r="C1" s="352"/>
      <c r="D1" s="352"/>
      <c r="E1" s="352"/>
      <c r="F1" s="352"/>
      <c r="G1" s="352"/>
    </row>
    <row r="2" spans="2:7" ht="15.75" customHeight="1">
      <c r="B2" s="349" t="s">
        <v>562</v>
      </c>
      <c r="C2" s="349"/>
      <c r="D2" s="349"/>
      <c r="E2" s="349"/>
      <c r="F2" s="349"/>
      <c r="G2" s="349"/>
    </row>
    <row r="3" spans="2:7" ht="19.5" customHeight="1">
      <c r="B3" s="350" t="s">
        <v>582</v>
      </c>
      <c r="C3" s="350"/>
      <c r="D3" s="350"/>
      <c r="E3" s="350"/>
      <c r="F3" s="350"/>
      <c r="G3" s="350"/>
    </row>
    <row r="4" spans="2:7" ht="18" customHeight="1">
      <c r="B4" s="351" t="s">
        <v>563</v>
      </c>
      <c r="C4" s="351"/>
      <c r="D4" s="351"/>
      <c r="E4" s="351"/>
      <c r="F4" s="351"/>
      <c r="G4" s="351"/>
    </row>
    <row r="5" spans="2:7" ht="15.75" customHeight="1">
      <c r="B5" s="169"/>
      <c r="C5" s="169"/>
      <c r="D5" s="169"/>
      <c r="E5" s="169"/>
      <c r="F5" s="169"/>
      <c r="G5" s="169"/>
    </row>
    <row r="6" spans="2:7" ht="15.75" customHeight="1">
      <c r="B6" s="352" t="s">
        <v>564</v>
      </c>
      <c r="C6" s="352"/>
      <c r="D6" s="352"/>
      <c r="E6" s="352"/>
      <c r="F6" s="352"/>
      <c r="G6" s="352"/>
    </row>
    <row r="7" spans="2:7" ht="15.75" customHeight="1">
      <c r="B7" s="352" t="s">
        <v>565</v>
      </c>
      <c r="C7" s="352"/>
      <c r="D7" s="352"/>
      <c r="E7" s="352"/>
      <c r="F7" s="352"/>
      <c r="G7" s="352"/>
    </row>
    <row r="8" spans="2:7" ht="15.75" customHeight="1">
      <c r="B8" s="170"/>
      <c r="C8" s="170"/>
      <c r="D8" s="170"/>
      <c r="E8" s="170"/>
      <c r="F8" s="170"/>
      <c r="G8" s="170"/>
    </row>
    <row r="9" spans="2:7" ht="15.75" customHeight="1">
      <c r="B9" s="170"/>
      <c r="C9" s="170"/>
      <c r="D9" s="166" t="s">
        <v>566</v>
      </c>
      <c r="E9" s="164" t="s">
        <v>567</v>
      </c>
      <c r="F9" s="170"/>
      <c r="G9" s="170"/>
    </row>
    <row r="10" spans="2:7" ht="15.75" customHeight="1">
      <c r="B10" s="170"/>
      <c r="C10" s="170"/>
      <c r="D10" s="171" t="s">
        <v>568</v>
      </c>
      <c r="E10" s="165" t="s">
        <v>569</v>
      </c>
      <c r="F10" s="170"/>
      <c r="G10" s="170"/>
    </row>
    <row r="11" spans="2:7" ht="15.75" customHeight="1">
      <c r="B11" s="170"/>
      <c r="C11" s="170"/>
      <c r="D11" s="170"/>
      <c r="E11" s="170"/>
      <c r="F11" s="170"/>
      <c r="G11" s="170"/>
    </row>
    <row r="12" spans="2:7" ht="15.75" customHeight="1">
      <c r="B12" s="172" t="s">
        <v>532</v>
      </c>
      <c r="C12" s="172"/>
      <c r="D12" s="172"/>
      <c r="E12" s="172" t="s">
        <v>559</v>
      </c>
      <c r="F12" s="173"/>
      <c r="G12" s="173"/>
    </row>
    <row r="13" spans="2:7" ht="15.75" customHeight="1">
      <c r="B13" s="174"/>
      <c r="C13" s="174" t="s">
        <v>533</v>
      </c>
      <c r="D13" s="174"/>
      <c r="E13" s="174" t="s">
        <v>560</v>
      </c>
      <c r="F13" s="173"/>
      <c r="G13" s="173"/>
    </row>
    <row r="14" spans="2:7" s="175" customFormat="1" ht="15.75" customHeight="1">
      <c r="B14" s="172" t="s">
        <v>534</v>
      </c>
      <c r="C14" s="172"/>
      <c r="D14" s="172"/>
      <c r="E14" s="172" t="s">
        <v>535</v>
      </c>
      <c r="F14" s="172"/>
    </row>
    <row r="15" spans="2:7" ht="15.75" customHeight="1">
      <c r="B15" s="173"/>
      <c r="C15" s="174" t="s">
        <v>536</v>
      </c>
      <c r="D15" s="173"/>
      <c r="E15" s="174" t="s">
        <v>537</v>
      </c>
      <c r="F15" s="173"/>
    </row>
    <row r="16" spans="2:7" s="175" customFormat="1" ht="15.75" customHeight="1">
      <c r="B16" s="172" t="s">
        <v>538</v>
      </c>
      <c r="C16" s="172"/>
      <c r="D16" s="172"/>
      <c r="E16" s="172" t="s">
        <v>594</v>
      </c>
    </row>
    <row r="17" spans="2:12" ht="15.75" customHeight="1">
      <c r="B17" s="173"/>
      <c r="C17" s="174" t="s">
        <v>539</v>
      </c>
      <c r="D17" s="173"/>
      <c r="E17" s="174" t="s">
        <v>593</v>
      </c>
    </row>
    <row r="18" spans="2:12" s="175" customFormat="1" ht="15.75" customHeight="1">
      <c r="B18" s="371" t="s">
        <v>570</v>
      </c>
      <c r="C18" s="371"/>
      <c r="D18" s="371"/>
      <c r="E18" s="161" t="str">
        <f>"Từ ngày "&amp;TEXT(H18,"dd/mm/yyyy")&amp;" đến "&amp;TEXT(H19,"dd/mm/yyyy")</f>
        <v>Từ ngày 23/09/2024 đến 29/09/2024</v>
      </c>
      <c r="H18" s="176">
        <v>45558</v>
      </c>
    </row>
    <row r="19" spans="2:12" ht="15.75" customHeight="1">
      <c r="B19" s="177"/>
      <c r="C19" s="178" t="s">
        <v>571</v>
      </c>
      <c r="D19" s="177"/>
      <c r="E19" s="162" t="str">
        <f>"From "&amp;TEXT(H18,"dd/mm/yyyy")&amp;" to "&amp;TEXT(H19,"dd/mm/yyyy")</f>
        <v>From 23/09/2024 to 29/09/2024</v>
      </c>
      <c r="H19" s="176">
        <f>H18+6</f>
        <v>45564</v>
      </c>
      <c r="I19" s="179"/>
    </row>
    <row r="20" spans="2:12" ht="15.75" customHeight="1">
      <c r="B20" s="180">
        <v>5</v>
      </c>
      <c r="C20" s="180" t="s">
        <v>580</v>
      </c>
      <c r="D20" s="180"/>
      <c r="E20" s="181">
        <f>F25+1</f>
        <v>45565</v>
      </c>
      <c r="F20" s="182"/>
      <c r="G20" s="182"/>
      <c r="H20" s="176"/>
      <c r="I20" s="176"/>
    </row>
    <row r="21" spans="2:12" ht="15.75" customHeight="1">
      <c r="B21" s="177"/>
      <c r="C21" s="178" t="s">
        <v>581</v>
      </c>
      <c r="D21" s="177"/>
      <c r="E21" s="361">
        <f>E20</f>
        <v>45565</v>
      </c>
      <c r="F21" s="361"/>
      <c r="G21" s="361"/>
      <c r="H21" s="361"/>
      <c r="I21" s="176"/>
    </row>
    <row r="22" spans="2:12" ht="15.75" customHeight="1">
      <c r="B22" s="180"/>
      <c r="C22" s="180"/>
      <c r="D22" s="180"/>
      <c r="E22" s="180"/>
      <c r="F22" s="180"/>
      <c r="G22" s="183" t="s">
        <v>540</v>
      </c>
      <c r="I22" s="179"/>
    </row>
    <row r="23" spans="2:12" ht="15.75" customHeight="1">
      <c r="B23" s="353" t="s">
        <v>531</v>
      </c>
      <c r="C23" s="354"/>
      <c r="D23" s="353" t="s">
        <v>541</v>
      </c>
      <c r="E23" s="354"/>
      <c r="F23" s="273" t="s">
        <v>542</v>
      </c>
      <c r="G23" s="273" t="s">
        <v>542</v>
      </c>
      <c r="I23" s="179"/>
      <c r="L23" s="184"/>
    </row>
    <row r="24" spans="2:12" ht="15.75" customHeight="1">
      <c r="B24" s="355" t="s">
        <v>27</v>
      </c>
      <c r="C24" s="356"/>
      <c r="D24" s="357" t="s">
        <v>330</v>
      </c>
      <c r="E24" s="358"/>
      <c r="F24" s="185" t="s">
        <v>543</v>
      </c>
      <c r="G24" s="185" t="s">
        <v>543</v>
      </c>
      <c r="I24" s="179"/>
      <c r="L24" s="184"/>
    </row>
    <row r="25" spans="2:12" ht="15.75" customHeight="1">
      <c r="B25" s="274"/>
      <c r="C25" s="186"/>
      <c r="D25" s="187"/>
      <c r="E25" s="187"/>
      <c r="F25" s="188">
        <f>H19</f>
        <v>45564</v>
      </c>
      <c r="G25" s="188">
        <f>H18-1</f>
        <v>45557</v>
      </c>
      <c r="H25" s="189"/>
      <c r="I25" s="179"/>
      <c r="L25" s="184"/>
    </row>
    <row r="26" spans="2:12" ht="15.75" customHeight="1">
      <c r="B26" s="347" t="s">
        <v>572</v>
      </c>
      <c r="C26" s="348"/>
      <c r="D26" s="190" t="s">
        <v>544</v>
      </c>
      <c r="E26" s="190"/>
      <c r="F26" s="191"/>
      <c r="G26" s="275"/>
      <c r="I26" s="179"/>
      <c r="L26" s="192"/>
    </row>
    <row r="27" spans="2:12" ht="15.75" customHeight="1">
      <c r="B27" s="276"/>
      <c r="C27" s="193"/>
      <c r="D27" s="194" t="s">
        <v>545</v>
      </c>
      <c r="E27" s="195"/>
      <c r="F27" s="261"/>
      <c r="G27" s="258"/>
      <c r="I27" s="196"/>
      <c r="L27" s="192"/>
    </row>
    <row r="28" spans="2:12" ht="15.75" customHeight="1">
      <c r="B28" s="345">
        <v>1</v>
      </c>
      <c r="C28" s="346"/>
      <c r="D28" s="197" t="s">
        <v>546</v>
      </c>
      <c r="E28" s="198"/>
      <c r="F28" s="262"/>
      <c r="G28" s="277"/>
      <c r="I28" s="199"/>
      <c r="L28" s="192"/>
    </row>
    <row r="29" spans="2:12" ht="15.75" customHeight="1">
      <c r="B29" s="278"/>
      <c r="C29" s="200"/>
      <c r="D29" s="201" t="s">
        <v>547</v>
      </c>
      <c r="E29" s="202"/>
      <c r="F29" s="258"/>
      <c r="G29" s="258"/>
      <c r="I29" s="199"/>
      <c r="L29" s="192"/>
    </row>
    <row r="30" spans="2:12" ht="15.75" customHeight="1">
      <c r="B30" s="359">
        <v>1.1000000000000001</v>
      </c>
      <c r="C30" s="360"/>
      <c r="D30" s="203" t="s">
        <v>584</v>
      </c>
      <c r="E30" s="204"/>
      <c r="F30" s="163">
        <f>G34</f>
        <v>92453902470</v>
      </c>
      <c r="G30" s="163">
        <v>90758594069</v>
      </c>
      <c r="H30" s="205"/>
      <c r="I30" s="206"/>
      <c r="J30" s="205"/>
      <c r="K30" s="205"/>
      <c r="L30" s="184"/>
    </row>
    <row r="31" spans="2:12" ht="15.75" customHeight="1">
      <c r="B31" s="342">
        <v>1.2</v>
      </c>
      <c r="C31" s="343"/>
      <c r="D31" s="207" t="s">
        <v>585</v>
      </c>
      <c r="E31" s="208"/>
      <c r="F31" s="248">
        <f>G35</f>
        <v>13209.46</v>
      </c>
      <c r="G31" s="248">
        <v>12955.23</v>
      </c>
      <c r="H31" s="205"/>
      <c r="I31" s="206"/>
      <c r="J31" s="205"/>
      <c r="K31" s="205"/>
      <c r="L31" s="184"/>
    </row>
    <row r="32" spans="2:12" ht="15.75" customHeight="1">
      <c r="B32" s="345">
        <v>2</v>
      </c>
      <c r="C32" s="346"/>
      <c r="D32" s="197" t="s">
        <v>548</v>
      </c>
      <c r="E32" s="198"/>
      <c r="F32" s="249"/>
      <c r="G32" s="249"/>
      <c r="H32" s="205"/>
      <c r="I32" s="267"/>
      <c r="J32" s="205"/>
      <c r="K32" s="205"/>
      <c r="L32" s="184"/>
    </row>
    <row r="33" spans="2:12" ht="15.75" customHeight="1">
      <c r="B33" s="279"/>
      <c r="C33" s="209"/>
      <c r="D33" s="207" t="s">
        <v>549</v>
      </c>
      <c r="E33" s="202"/>
      <c r="F33" s="250"/>
      <c r="G33" s="250"/>
      <c r="H33" s="205"/>
      <c r="I33" s="206"/>
      <c r="J33" s="205"/>
      <c r="K33" s="205"/>
      <c r="L33" s="184"/>
    </row>
    <row r="34" spans="2:12" ht="15.75" customHeight="1">
      <c r="B34" s="359">
        <v>2.1</v>
      </c>
      <c r="C34" s="360"/>
      <c r="D34" s="203" t="s">
        <v>586</v>
      </c>
      <c r="E34" s="204"/>
      <c r="F34" s="268">
        <v>92466229691</v>
      </c>
      <c r="G34" s="163">
        <v>92453902470</v>
      </c>
      <c r="H34" s="205"/>
      <c r="I34" s="206"/>
      <c r="J34" s="205"/>
      <c r="K34" s="205"/>
      <c r="L34" s="210"/>
    </row>
    <row r="35" spans="2:12" ht="15.75" customHeight="1">
      <c r="B35" s="342">
        <v>2.2000000000000002</v>
      </c>
      <c r="C35" s="343"/>
      <c r="D35" s="211" t="s">
        <v>587</v>
      </c>
      <c r="E35" s="202"/>
      <c r="F35" s="266">
        <v>13222.12</v>
      </c>
      <c r="G35" s="248">
        <v>13209.46</v>
      </c>
      <c r="H35" s="205"/>
      <c r="I35" s="206"/>
      <c r="J35" s="205"/>
      <c r="K35" s="205"/>
    </row>
    <row r="36" spans="2:12" ht="15.75" customHeight="1">
      <c r="B36" s="362">
        <v>3</v>
      </c>
      <c r="C36" s="363"/>
      <c r="D36" s="212" t="s">
        <v>575</v>
      </c>
      <c r="E36" s="213"/>
      <c r="F36" s="260"/>
      <c r="G36" s="280"/>
      <c r="H36" s="205"/>
      <c r="I36" s="206"/>
      <c r="J36" s="205"/>
      <c r="K36" s="205"/>
    </row>
    <row r="37" spans="2:12" ht="15.75" customHeight="1">
      <c r="B37" s="281"/>
      <c r="C37" s="214"/>
      <c r="D37" s="215" t="s">
        <v>576</v>
      </c>
      <c r="E37" s="216"/>
      <c r="F37" s="264">
        <f>F34-F30</f>
        <v>12327221</v>
      </c>
      <c r="G37" s="282">
        <f>G34-G30</f>
        <v>1695308401</v>
      </c>
      <c r="H37" s="205"/>
      <c r="I37" s="206"/>
      <c r="J37" s="205"/>
      <c r="K37" s="205"/>
    </row>
    <row r="38" spans="2:12" ht="15.75" customHeight="1">
      <c r="B38" s="364">
        <v>3.1</v>
      </c>
      <c r="C38" s="365"/>
      <c r="D38" s="217" t="s">
        <v>550</v>
      </c>
      <c r="E38" s="218"/>
      <c r="F38" s="260"/>
      <c r="G38" s="280"/>
      <c r="H38" s="205"/>
      <c r="I38" s="206"/>
      <c r="J38" s="205"/>
      <c r="K38" s="205"/>
    </row>
    <row r="39" spans="2:12" ht="15.75" customHeight="1">
      <c r="B39" s="283"/>
      <c r="C39" s="219"/>
      <c r="D39" s="215" t="s">
        <v>551</v>
      </c>
      <c r="E39" s="220"/>
      <c r="F39" s="264">
        <f>F37-F41</f>
        <v>88210622</v>
      </c>
      <c r="G39" s="282">
        <f>G37-G41</f>
        <v>1779057400</v>
      </c>
      <c r="H39" s="205"/>
      <c r="I39" s="206"/>
      <c r="J39" s="205"/>
      <c r="K39" s="205"/>
    </row>
    <row r="40" spans="2:12" ht="15.75" customHeight="1">
      <c r="B40" s="340">
        <v>3.2</v>
      </c>
      <c r="C40" s="341"/>
      <c r="D40" s="221" t="s">
        <v>583</v>
      </c>
      <c r="E40" s="222"/>
      <c r="F40" s="251"/>
      <c r="G40" s="251"/>
      <c r="H40" s="205"/>
      <c r="I40" s="206"/>
      <c r="J40" s="205"/>
      <c r="K40" s="205"/>
    </row>
    <row r="41" spans="2:12" ht="15.75" customHeight="1">
      <c r="B41" s="284"/>
      <c r="C41" s="270"/>
      <c r="D41" s="167" t="s">
        <v>578</v>
      </c>
      <c r="E41" s="220"/>
      <c r="F41" s="269">
        <v>-75883401</v>
      </c>
      <c r="G41" s="282">
        <v>-83748999</v>
      </c>
      <c r="H41" s="205"/>
      <c r="I41" s="206"/>
      <c r="J41" s="205"/>
      <c r="K41" s="205"/>
    </row>
    <row r="42" spans="2:12" ht="15.75" customHeight="1">
      <c r="B42" s="340">
        <v>3.3</v>
      </c>
      <c r="C42" s="341"/>
      <c r="D42" s="217" t="s">
        <v>552</v>
      </c>
      <c r="E42" s="218"/>
      <c r="F42" s="252"/>
      <c r="G42" s="252"/>
      <c r="H42" s="205"/>
      <c r="I42" s="206"/>
      <c r="J42" s="205"/>
      <c r="K42" s="205"/>
    </row>
    <row r="43" spans="2:12" ht="15.75" customHeight="1">
      <c r="B43" s="283"/>
      <c r="C43" s="223"/>
      <c r="D43" s="167" t="s">
        <v>553</v>
      </c>
      <c r="E43" s="220"/>
      <c r="F43" s="253"/>
      <c r="G43" s="253"/>
      <c r="H43" s="205"/>
      <c r="I43" s="206"/>
      <c r="J43" s="205"/>
      <c r="K43" s="205"/>
    </row>
    <row r="44" spans="2:12" ht="15.75" customHeight="1">
      <c r="B44" s="362">
        <v>4</v>
      </c>
      <c r="C44" s="366">
        <v>4</v>
      </c>
      <c r="D44" s="224" t="s">
        <v>573</v>
      </c>
      <c r="E44" s="218"/>
      <c r="F44" s="254"/>
      <c r="G44" s="254"/>
      <c r="H44" s="205"/>
      <c r="I44" s="206"/>
      <c r="J44" s="205"/>
      <c r="K44" s="205"/>
    </row>
    <row r="45" spans="2:12" ht="15.75" customHeight="1">
      <c r="B45" s="285"/>
      <c r="C45" s="225"/>
      <c r="D45" s="167" t="s">
        <v>577</v>
      </c>
      <c r="E45" s="220"/>
      <c r="F45" s="255">
        <f>F35/F31-1</f>
        <v>9.5840405285319008E-4</v>
      </c>
      <c r="G45" s="255">
        <f>G35/G31-1</f>
        <v>1.9623734970355633E-2</v>
      </c>
      <c r="H45" s="205"/>
      <c r="I45" s="206"/>
      <c r="J45" s="205"/>
      <c r="K45" s="205"/>
    </row>
    <row r="46" spans="2:12" ht="15.75" customHeight="1">
      <c r="B46" s="362">
        <v>5</v>
      </c>
      <c r="C46" s="366"/>
      <c r="D46" s="226" t="s">
        <v>554</v>
      </c>
      <c r="E46" s="227"/>
      <c r="F46" s="256"/>
      <c r="G46" s="256"/>
      <c r="H46" s="205"/>
      <c r="I46" s="206"/>
      <c r="J46" s="205"/>
      <c r="K46" s="205"/>
    </row>
    <row r="47" spans="2:12" ht="15.75" customHeight="1">
      <c r="B47" s="281"/>
      <c r="C47" s="214"/>
      <c r="D47" s="228" t="s">
        <v>555</v>
      </c>
      <c r="E47" s="229"/>
      <c r="F47" s="257"/>
      <c r="G47" s="257"/>
      <c r="H47" s="205"/>
      <c r="I47" s="206"/>
      <c r="J47" s="205"/>
      <c r="K47" s="205"/>
    </row>
    <row r="48" spans="2:12" ht="15.75" customHeight="1">
      <c r="B48" s="367">
        <v>5.0999999999999996</v>
      </c>
      <c r="C48" s="368"/>
      <c r="D48" s="230" t="s">
        <v>588</v>
      </c>
      <c r="E48" s="204"/>
      <c r="F48" s="265">
        <v>14192</v>
      </c>
      <c r="G48" s="271">
        <v>14192</v>
      </c>
      <c r="H48" s="205"/>
      <c r="I48" s="206"/>
      <c r="J48" s="205"/>
      <c r="K48" s="205"/>
    </row>
    <row r="49" spans="2:11" ht="15.75" customHeight="1">
      <c r="B49" s="367">
        <v>5.2</v>
      </c>
      <c r="C49" s="368"/>
      <c r="D49" s="231" t="s">
        <v>589</v>
      </c>
      <c r="E49" s="232"/>
      <c r="F49" s="265">
        <v>11354.26</v>
      </c>
      <c r="G49" s="271">
        <v>11354.26</v>
      </c>
      <c r="H49" s="205"/>
      <c r="I49" s="206"/>
      <c r="J49" s="205"/>
      <c r="K49" s="205"/>
    </row>
    <row r="50" spans="2:11" ht="15.75" customHeight="1">
      <c r="B50" s="369">
        <v>6</v>
      </c>
      <c r="C50" s="370"/>
      <c r="D50" s="233" t="s">
        <v>574</v>
      </c>
      <c r="E50" s="234"/>
      <c r="F50" s="259"/>
      <c r="G50" s="286"/>
      <c r="H50" s="205"/>
      <c r="I50" s="206"/>
      <c r="J50" s="205"/>
      <c r="K50" s="205"/>
    </row>
    <row r="51" spans="2:11" ht="15.75" customHeight="1">
      <c r="B51" s="367">
        <v>6.1</v>
      </c>
      <c r="C51" s="368">
        <v>6.1</v>
      </c>
      <c r="D51" s="235" t="s">
        <v>590</v>
      </c>
      <c r="E51" s="236"/>
      <c r="F51" s="272">
        <v>10322.11</v>
      </c>
      <c r="G51" s="272">
        <v>10322.11</v>
      </c>
      <c r="H51" s="205"/>
      <c r="I51" s="206"/>
      <c r="J51" s="205"/>
      <c r="K51" s="205"/>
    </row>
    <row r="52" spans="2:11" ht="15.75" customHeight="1">
      <c r="B52" s="367">
        <v>6.2</v>
      </c>
      <c r="C52" s="368"/>
      <c r="D52" s="203" t="s">
        <v>591</v>
      </c>
      <c r="E52" s="230"/>
      <c r="F52" s="271">
        <f>F51*F35</f>
        <v>136480177.07320002</v>
      </c>
      <c r="G52" s="271">
        <f>G51*G35</f>
        <v>136349499.16060001</v>
      </c>
      <c r="H52" s="205"/>
      <c r="I52" s="206"/>
      <c r="J52" s="205"/>
      <c r="K52" s="205"/>
    </row>
    <row r="53" spans="2:11" ht="15.75" customHeight="1">
      <c r="B53" s="367">
        <v>6.2</v>
      </c>
      <c r="C53" s="368">
        <v>6.3</v>
      </c>
      <c r="D53" s="230" t="s">
        <v>579</v>
      </c>
      <c r="E53" s="230"/>
      <c r="F53" s="287">
        <f>F52/F34</f>
        <v>1.4760002384576953E-3</v>
      </c>
      <c r="G53" s="287">
        <f>G52/G34</f>
        <v>1.4747836004525986E-3</v>
      </c>
      <c r="H53" s="205"/>
      <c r="I53" s="206"/>
      <c r="J53" s="205"/>
      <c r="K53" s="205"/>
    </row>
    <row r="54" spans="2:11" ht="15.75" customHeight="1">
      <c r="B54" s="237"/>
      <c r="C54" s="237"/>
      <c r="D54" s="237"/>
      <c r="E54" s="237"/>
      <c r="F54" s="238"/>
      <c r="G54" s="238"/>
    </row>
    <row r="55" spans="2:11">
      <c r="C55" s="239"/>
      <c r="D55" s="240" t="s">
        <v>556</v>
      </c>
      <c r="E55" s="240"/>
      <c r="F55" s="337" t="s">
        <v>557</v>
      </c>
      <c r="G55" s="337"/>
    </row>
    <row r="56" spans="2:11">
      <c r="C56" s="239"/>
      <c r="D56" s="241" t="s">
        <v>592</v>
      </c>
      <c r="E56" s="240"/>
      <c r="F56" s="336" t="s">
        <v>558</v>
      </c>
      <c r="G56" s="337"/>
    </row>
    <row r="57" spans="2:11" ht="14.25" customHeight="1">
      <c r="D57" s="242"/>
      <c r="E57" s="242"/>
      <c r="F57" s="174"/>
      <c r="G57" s="174"/>
    </row>
    <row r="58" spans="2:11" ht="14.25" customHeight="1">
      <c r="D58" s="242"/>
      <c r="E58" s="242"/>
      <c r="F58" s="174"/>
      <c r="G58" s="174"/>
    </row>
    <row r="59" spans="2:11" ht="14.25" customHeight="1">
      <c r="D59" s="242"/>
      <c r="E59" s="242"/>
      <c r="F59" s="174"/>
      <c r="G59" s="174"/>
    </row>
    <row r="60" spans="2:11" ht="14.25" customHeight="1">
      <c r="B60" s="243"/>
      <c r="C60" s="243"/>
    </row>
    <row r="61" spans="2:11" ht="14.25" customHeight="1">
      <c r="B61" s="243"/>
      <c r="C61" s="243"/>
    </row>
    <row r="62" spans="2:11" ht="14.25" customHeight="1">
      <c r="B62" s="243"/>
      <c r="C62" s="243"/>
    </row>
    <row r="63" spans="2:11" ht="14.25" customHeight="1">
      <c r="B63" s="243"/>
      <c r="C63" s="243"/>
    </row>
    <row r="64" spans="2:11" ht="14.25" customHeight="1">
      <c r="B64" s="243"/>
      <c r="C64" s="243"/>
      <c r="F64" s="263"/>
    </row>
    <row r="65" spans="2:12" ht="14.25" customHeight="1">
      <c r="B65" s="243"/>
      <c r="C65" s="243"/>
      <c r="D65" s="241"/>
      <c r="F65" s="338"/>
      <c r="G65" s="338"/>
    </row>
    <row r="66" spans="2:12" s="290" customFormat="1" ht="15.75">
      <c r="B66" s="288" t="s">
        <v>595</v>
      </c>
      <c r="C66" s="288"/>
      <c r="D66" s="288"/>
      <c r="E66" s="288"/>
      <c r="F66" s="344" t="s">
        <v>596</v>
      </c>
      <c r="G66" s="344"/>
      <c r="H66" s="291"/>
      <c r="I66" s="292"/>
      <c r="J66" s="293"/>
      <c r="K66" s="294"/>
      <c r="L66" s="294"/>
    </row>
    <row r="67" spans="2:12" s="290" customFormat="1" ht="15.75" customHeight="1">
      <c r="B67" s="295" t="s">
        <v>597</v>
      </c>
      <c r="C67" s="289"/>
      <c r="D67" s="289"/>
      <c r="E67" s="289"/>
      <c r="F67" s="295"/>
      <c r="G67" s="296"/>
      <c r="H67" s="291"/>
      <c r="I67" s="292"/>
      <c r="J67" s="293"/>
      <c r="K67" s="294"/>
      <c r="L67" s="294"/>
    </row>
    <row r="68" spans="2:12" s="290" customFormat="1" ht="15.75" customHeight="1">
      <c r="B68" s="297" t="s">
        <v>598</v>
      </c>
      <c r="C68" s="298"/>
      <c r="D68" s="298"/>
      <c r="E68" s="298"/>
      <c r="F68" s="297"/>
      <c r="G68" s="296"/>
      <c r="H68" s="291"/>
      <c r="I68" s="292"/>
      <c r="J68" s="293"/>
      <c r="K68" s="294"/>
      <c r="L68" s="294"/>
    </row>
    <row r="69" spans="2:12" s="199" customFormat="1" ht="14.25" customHeight="1">
      <c r="B69" s="299"/>
      <c r="C69" s="299"/>
      <c r="D69" s="300"/>
      <c r="E69" s="231"/>
      <c r="F69" s="339"/>
      <c r="G69" s="339"/>
    </row>
    <row r="70" spans="2:12" ht="16.5">
      <c r="B70" s="244"/>
      <c r="C70" s="244"/>
      <c r="D70" s="244"/>
      <c r="E70" s="244"/>
    </row>
    <row r="71" spans="2:12" ht="16.5">
      <c r="B71" s="245"/>
      <c r="C71" s="245"/>
      <c r="D71" s="245"/>
      <c r="E71" s="245"/>
    </row>
    <row r="72" spans="2:12" ht="16.5">
      <c r="B72" s="246"/>
      <c r="C72" s="246"/>
      <c r="D72" s="245"/>
      <c r="E72" s="245"/>
    </row>
    <row r="73" spans="2:12" ht="15.75">
      <c r="B73" s="247"/>
      <c r="C73" s="247"/>
    </row>
  </sheetData>
  <mergeCells count="36">
    <mergeCell ref="B1:G1"/>
    <mergeCell ref="F55:G55"/>
    <mergeCell ref="B36:C36"/>
    <mergeCell ref="B38:C38"/>
    <mergeCell ref="B42:C42"/>
    <mergeCell ref="B46:C46"/>
    <mergeCell ref="B53:C53"/>
    <mergeCell ref="B44:C44"/>
    <mergeCell ref="B50:C50"/>
    <mergeCell ref="B52:C52"/>
    <mergeCell ref="B48:C48"/>
    <mergeCell ref="B49:C49"/>
    <mergeCell ref="B51:C51"/>
    <mergeCell ref="B32:C32"/>
    <mergeCell ref="B34:C34"/>
    <mergeCell ref="B18:D18"/>
    <mergeCell ref="B31:C31"/>
    <mergeCell ref="B28:C28"/>
    <mergeCell ref="B26:C26"/>
    <mergeCell ref="B2:G2"/>
    <mergeCell ref="B3:G3"/>
    <mergeCell ref="B4:G4"/>
    <mergeCell ref="B6:G6"/>
    <mergeCell ref="B7:G7"/>
    <mergeCell ref="B23:C23"/>
    <mergeCell ref="D23:E23"/>
    <mergeCell ref="B24:C24"/>
    <mergeCell ref="D24:E24"/>
    <mergeCell ref="B30:C30"/>
    <mergeCell ref="E21:H21"/>
    <mergeCell ref="F56:G56"/>
    <mergeCell ref="F65:G65"/>
    <mergeCell ref="F69:G69"/>
    <mergeCell ref="B40:C40"/>
    <mergeCell ref="B35:C35"/>
    <mergeCell ref="F66:G66"/>
  </mergeCells>
  <pageMargins left="0.51181102362204722" right="0.43307086614173229" top="0.39370078740157483" bottom="0.19685039370078741" header="0" footer="0"/>
  <pageSetup paperSize="9" scale="65" fitToHeight="0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nQhTO7EAWxuQ2aLL0kSAB8fb08gfWBw6+VQhdQsenGo=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+mYlLZH6fp8FnpVjefOg0SX0XNuA+NnG9HEV4Kaj84U=</DigestValue>
    </Reference>
  </SignedInfo>
  <SignatureValue>TZ4kARegWpLndAxzrTMrkt6gSyLaq5YIoDa5YTcyW8HFS5NPXzODvr7SvyAWZPwbQcysI7Kc484h
hZDyAYyGl8Qv+X4QywPYO9q5H9IyAfxJZgtnh+NHCNfy+/jnYGo82OoIxrqPGY6xL2ohwpA8c9Di
j5ihqiz8QcfSzRzRm9Ut+olitEEIVECJubZndZZ/iJphyO8o5mUSKZ3g7asyqDxf1i+QCvtKHhWT
yZe5qKR9aCoWx2xdVgA7wdrJX4ih4kipTAW2d1voHZvLjfRDnxd3PSxvoNTeuCHa7bUpX6hjxIiK
0RE0rqLAqFpYLUctk1g8gD5bpzeXpmCWyWmDCA==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lGRMeMSmaxz5G31U06x7UqOUtD3uH7Wcs82Yqx+cksg=</DigestValue>
      </Reference>
      <Reference URI="/xl/comments1.xml?ContentType=application/vnd.openxmlformats-officedocument.spreadsheetml.comments+xml">
        <DigestMethod Algorithm="http://www.w3.org/2001/04/xmlenc#sha256"/>
        <DigestValue>PN83lM+I/hQXplAeH6YD60tCpch1AL6Slr5AJCfqNQA=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c+LEnbyxPs15Q74yE1f5Gu7D12iOxUFxyAe8jLiOg1Y=</DigestValue>
      </Reference>
      <Reference URI="/xl/drawings/vmlDrawing1.vml?ContentType=application/vnd.openxmlformats-officedocument.vmlDrawing">
        <DigestMethod Algorithm="http://www.w3.org/2001/04/xmlenc#sha256"/>
        <DigestValue>25kkT0ZvZIpK1XVuMA4SUvD/fTPgXcbOWHauZd0vw9o=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3dFwyn4Zy2h11AM+EnjrsOd2kfH0sZ1coVsfMNXgoIQ=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ULkL6KBU6tXcpu0JaVdWWGwWY+erjpGB7XF0R5gaQgQ=</DigestValue>
      </Reference>
      <Reference URI="/xl/styles.xml?ContentType=application/vnd.openxmlformats-officedocument.spreadsheetml.styles+xml">
        <DigestMethod Algorithm="http://www.w3.org/2001/04/xmlenc#sha256"/>
        <DigestValue>4uICIMunswz9mzaRR7X8G9x6CCLzYbP3zyTCckhvntQ=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8IsciobqBpldOZhUC2TXS9ksGI9KzSycxulMNngdm9o=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UdE6bjK8z87Q+XB8jexWAMo8yM2LUFX/jyRmO2MsGs8=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SulmiBSRytxv+xxbsNiw+tXyeopZhAR/6AlvUf+M6Zo=</DigestValue>
      </Reference>
      <Reference URI="/xl/worksheets/sheet3.xml?ContentType=application/vnd.openxmlformats-officedocument.spreadsheetml.worksheet+xml">
        <DigestMethod Algorithm="http://www.w3.org/2001/04/xmlenc#sha256"/>
        <DigestValue>vMJewEWuc42G+Tp+fbIH0gz/lqDVgIb8o91B0vDyeJs=</DigestValue>
      </Reference>
      <Reference URI="/xl/worksheets/sheet4.xml?ContentType=application/vnd.openxmlformats-officedocument.spreadsheetml.worksheet+xml">
        <DigestMethod Algorithm="http://www.w3.org/2001/04/xmlenc#sha256"/>
        <DigestValue>5VCeOp3R0RI/twVSVsdBOUzYauVt4YhPJwVkIg5dGyg=</DigestValue>
      </Reference>
      <Reference URI="/xl/worksheets/sheet5.xml?ContentType=application/vnd.openxmlformats-officedocument.spreadsheetml.worksheet+xml">
        <DigestMethod Algorithm="http://www.w3.org/2001/04/xmlenc#sha256"/>
        <DigestValue>CQ96abeGWps2/X8toY8wzo2f0XeD95VqhWzBCXnh2wY=</DigestValue>
      </Reference>
      <Reference URI="/xl/worksheets/sheet6.xml?ContentType=application/vnd.openxmlformats-officedocument.spreadsheetml.worksheet+xml">
        <DigestMethod Algorithm="http://www.w3.org/2001/04/xmlenc#sha256"/>
        <DigestValue>8rYfrACaqqRN0WXg4ihhwSQJ3FQMHxxNox8uVGZHuys=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2024-09-30T09:11:48Z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2024-09-30T09:11:48Z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llIVjdDJYuOXKoqlwMOqqSyNPDeG74OxXxzRpLghL9I=</DigestValue>
    </Reference>
    <Reference Type="http://www.w3.org/2000/09/xmldsig#Object" URI="#idOfficeObject">
      <DigestMethod Algorithm="http://www.w3.org/2001/04/xmlenc#sha256"/>
      <DigestValue>FAouhI2iUNNHWee6HNqvOuB/UzrgsU7lYt1Rjlf9a8M=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XRMf7dwUdk9yYmMoUA3w3Z65xHlnDppmO7a/hwzf6Mc=</DigestValue>
    </Reference>
  </SignedInfo>
  <SignatureValue>gzK0aOlviZmLNuuVJ+hcl2lT5aHW+b9EUxJqJpG3ylaC9RTG+dE5jxgIzxB4if5C8dzeaE9TO6iu
XRYS5GsfEq3PJrCmKFfeGY4DW2cao+maTIJrIOJJlAUFF+IM5Yn1hijkTISIlm8kH45s2bNgS7o2
ncPm+mZF49G9+AY0s+zjOJNMViz/70rF0AI8ub2+g57OE7NpURa1qkj+n1rNoskKpVo/VraLJVWo
Yl+7/AuFr6L6gGz9H52bGj2AHyS2VzlMZmMR7E8uuu43N56aSKM9isA/Gcj0aVBS4Ne9EkJTqLcz
Lu5POJLcKRuC6Ea8qZzTXTPSkq+08GJRSzP/5Q==</SignatureValue>
  <KeyInfo>
    <X509Data>
      <X509Certificate>MIIFVzCCBD+gAwIBAgIQVAEBAZH/31CRjwtP/JBnCjANBgkqhkiG9w0BAQsFADBcMQswCQYDVQQGEwJWTjEzMDEGA1UECgwqVklFVE5BTSBQT1NUUyBBTkQgVEVMRUNPTU1VTklDQVRJT05TIEdST1VQMRgwFgYDVQQDDA9WTlBULUNBIFNIQS0yNTYwHhcNMjQwNjI1MDcxNDAwWhcNMjUwNjAxMDgwMjAwWjCBnzELMAkGA1UEBhMCVk4xEjAQBgNVBAgMCUjDgCBO4buYSTEeMBwGA1UEBwwVUXXhuq1uIEhhaSBCw6AgVHLGsG5nMTwwOgYDVQQDDDNDw7RuZyBUeSBD4buVIFBo4bqnbiBRdeG6o24gTMO9IFF14bu5IEvhu7kgVGjGsMahbmcxHjAcBgoJkiaJk/IsZAEBDA5NU1Q6MDEwMjk5NTc0OTCCASIwDQYJKoZIhvcNAQEBBQADggEPADCCAQoCggEBAN4cdUVVO8oG3D7tw/Y+DeALdjq9VN/Z0Q9mOX0oru/PrnfXmvih1fgzE3EFim0lgv+D9KKOCucgPooA/DrTGxNxa9a0hcmy4Bh0kU+GUYFUP824YXUoO7ge+UH317ojdtorZyicPUOlJ4fW9+AmmpM9T9BgyigVpAo8BYkN2FollyFPXn98pMy3B0cjKNVKPgEkKO/1r/jwdrmEU/S/oeOimWpsuNvzPiWtD7Hw9zwZiv+LIcfNtFoY+LvPSdQTPkr6AgmCKBVXLSj9YDhMvbAJfXndN0DP2Fr5xtSxeXSKwFOOjeHWraSnJQwoHYbXR/UjYMGGoxk3lGXmRzbijHkCAwEAAaOCAc8wggHLMH4GCCsGAQUFBwEBBHIwcDA5BggrBgEFBQcwAoYtaHR0cDovL3B1Yi52bnB0LWNhLnZuL2NlcnRzL3ZucHRjYS1zaGEyNTYuY2VyMDMGCCsGAQUFBzABhidodHRwOi8vb2NzcC1zaGEyNTYudm5wdC1jYS52bi9yZXNwb25kZXIwHQYDVR0OBBYEFJ19F2wPJwmooSjpYSSAUlUNgqqSMAwGA1UdEwEB/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/BAQDAgTwMCAGA1UdJQQZMBcGCisGAQQBgjcKAwwGCSqGSIb3LwEBBTAeBgNVHREEFzAVgRN0aHV5bG9kdWNAZ21haWwuY29tMA0GCSqGSIb3DQEBCwUAA4IBAQC2q2hmxXgW186D82RbF9WKVS4BMiR+bO/qkmxTNZ4pDaEawcc7qzsXST+h9HRESvIr4h8CJO9JACmC4citdfR62CcziPp5YFFGO5s4sz3X2Yi5FV+d/SRQu8kWKtal6daSSHwDPrOhovpw40hp1BiWNJ/YAKGPf181U0TZ51ld3NLqwKznQtVPYfVYpX9+Asur1SEPtBZncyzwu7jWcUUTHVE1kzbPbKXDess0GGOI8bGYWMFwGy167T3IGE2i+LwiebLyzoVG5de2d2vF9hZIYyCAHg8iGzgbGzD6P8yebLtZiBnubAU5sS8BnfeH1uUQJjg2uhOIpEWcfWrMnP45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lGRMeMSmaxz5G31U06x7UqOUtD3uH7Wcs82Yqx+cksg=</DigestValue>
      </Reference>
      <Reference URI="/xl/comments1.xml?ContentType=application/vnd.openxmlformats-officedocument.spreadsheetml.comments+xml">
        <DigestMethod Algorithm="http://www.w3.org/2001/04/xmlenc#sha256"/>
        <DigestValue>PN83lM+I/hQXplAeH6YD60tCpch1AL6Slr5AJCfqNQA=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c+LEnbyxPs15Q74yE1f5Gu7D12iOxUFxyAe8jLiOg1Y=</DigestValue>
      </Reference>
      <Reference URI="/xl/drawings/vmlDrawing1.vml?ContentType=application/vnd.openxmlformats-officedocument.vmlDrawing">
        <DigestMethod Algorithm="http://www.w3.org/2001/04/xmlenc#sha256"/>
        <DigestValue>25kkT0ZvZIpK1XVuMA4SUvD/fTPgXcbOWHauZd0vw9o=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3dFwyn4Zy2h11AM+EnjrsOd2kfH0sZ1coVsfMNXgoIQ=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ULkL6KBU6tXcpu0JaVdWWGwWY+erjpGB7XF0R5gaQgQ=</DigestValue>
      </Reference>
      <Reference URI="/xl/styles.xml?ContentType=application/vnd.openxmlformats-officedocument.spreadsheetml.styles+xml">
        <DigestMethod Algorithm="http://www.w3.org/2001/04/xmlenc#sha256"/>
        <DigestValue>4uICIMunswz9mzaRR7X8G9x6CCLzYbP3zyTCckhvntQ=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8IsciobqBpldOZhUC2TXS9ksGI9KzSycxulMNngdm9o=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4"/>
          </Transform>
          <Transform Algorithm="http://www.w3.org/TR/2001/REC-xml-c14n-20010315"/>
        </Transforms>
        <DigestMethod Algorithm="http://www.w3.org/2001/04/xmlenc#sha256"/>
        <DigestValue>UdE6bjK8z87Q+XB8jexWAMo8yM2LUFX/jyRmO2MsGs8=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SulmiBSRytxv+xxbsNiw+tXyeopZhAR/6AlvUf+M6Zo=</DigestValue>
      </Reference>
      <Reference URI="/xl/worksheets/sheet3.xml?ContentType=application/vnd.openxmlformats-officedocument.spreadsheetml.worksheet+xml">
        <DigestMethod Algorithm="http://www.w3.org/2001/04/xmlenc#sha256"/>
        <DigestValue>vMJewEWuc42G+Tp+fbIH0gz/lqDVgIb8o91B0vDyeJs=</DigestValue>
      </Reference>
      <Reference URI="/xl/worksheets/sheet4.xml?ContentType=application/vnd.openxmlformats-officedocument.spreadsheetml.worksheet+xml">
        <DigestMethod Algorithm="http://www.w3.org/2001/04/xmlenc#sha256"/>
        <DigestValue>5VCeOp3R0RI/twVSVsdBOUzYauVt4YhPJwVkIg5dGyg=</DigestValue>
      </Reference>
      <Reference URI="/xl/worksheets/sheet5.xml?ContentType=application/vnd.openxmlformats-officedocument.spreadsheetml.worksheet+xml">
        <DigestMethod Algorithm="http://www.w3.org/2001/04/xmlenc#sha256"/>
        <DigestValue>CQ96abeGWps2/X8toY8wzo2f0XeD95VqhWzBCXnh2wY=</DigestValue>
      </Reference>
      <Reference URI="/xl/worksheets/sheet6.xml?ContentType=application/vnd.openxmlformats-officedocument.spreadsheetml.worksheet+xml">
        <DigestMethod Algorithm="http://www.w3.org/2001/04/xmlenc#sha256"/>
        <DigestValue>8rYfrACaqqRN0WXg4ihhwSQJ3FQMHxxNox8uVGZHuys=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2024-09-30T11:01:54Z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2024-09-30T11:01:54Z</xd:SigningTime>
          <xd:SigningCertificate>
            <xd:Cert>
              <xd:CertDigest>
                <DigestMethod Algorithm="http://www.w3.org/2001/04/xmlenc#sha256"/>
                <DigestValue>5ovzSXb18f6nzpsFsTxgtgnHtKg/tiXleXaAZs7sD5I=</DigestValue>
              </xd:CertDigest>
              <xd:IssuerSerial>
                <X509IssuerName>CN=VNPT-CA SHA-256, O=VIETNAM POSTS AND TELECOMMUNICATIONS GROUP, C=VN</X509IssuerName>
                <X509SerialNumber>111660364349613891399533670828300330762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Thi Giang</cp:lastModifiedBy>
  <cp:lastPrinted>2024-09-16T03:13:26Z</cp:lastPrinted>
  <dcterms:created xsi:type="dcterms:W3CDTF">2014-09-25T08:23:57Z</dcterms:created>
  <dcterms:modified xsi:type="dcterms:W3CDTF">2024-09-30T02:01:19Z</dcterms:modified>
</cp:coreProperties>
</file>