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I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45" i="27" l="1"/>
  <c r="G37" i="27"/>
  <c r="G39" i="27" s="1"/>
  <c r="G52" i="27" l="1"/>
  <c r="G53" i="27" s="1"/>
  <c r="H19" i="27" l="1"/>
  <c r="E20" i="27" s="1"/>
  <c r="F30" i="27" l="1"/>
  <c r="F31" i="27"/>
  <c r="F52" i="27" l="1"/>
  <c r="F53" i="27" s="1"/>
  <c r="F37" i="27" l="1"/>
  <c r="F39" i="27" s="1"/>
  <c r="G25" i="27" l="1"/>
  <c r="F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E19" i="27" l="1"/>
  <c r="E18" i="27"/>
  <c r="F25" i="27"/>
  <c r="E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<sst xmlns="http://schemas.openxmlformats.org/spreadsheetml/2006/main" count="1392" uniqueCount="601">
  <si>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</si>
  <si>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</si>
  <si>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</si>
  <si>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</si>
  <si>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</si>
  <si>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</si>
  <si>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</si>
  <si>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</si>
  <si>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</si>
  <si>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</si>
  <si>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</si>
  <si>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</si>
  <si>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</si>
  <si>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</si>
  <si>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</si>
  <si>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</si>
  <si>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</si>
  <si>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</si>
  <si>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</si>
  <si>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</si>
  <si>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</si>
  <si>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</si>
  <si>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</si>
  <si>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</si>
  <si>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</si>
  <si>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</si>
  <si>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</si>
  <si>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</si>
  <si>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</si>
  <si>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</si>
  <si>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</si>
  <si>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</si>
  <si>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</si>
  <si>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</si>
  <si>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</si>
  <si>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</si>
  <si>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</si>
  <si>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</si>
  <si>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</si>
  <si>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</si>
  <si>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</si>
  <si>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</si>
  <si>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</si>
  <si>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</si>
  <si>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</si>
  <si>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</si>
  <si>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</si>
  <si>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</si>
  <si>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</si>
  <si>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</si>
  <si>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</si>
  <si>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</si>
  <si>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</si>
  <si>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</si>
  <si>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</si>
  <si>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</si>
  <si>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</si>
  <si>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</si>
  <si>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</si>
  <si>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</si>
  <si>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</si>
  <si>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</si>
  <si>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</si>
  <si>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</si>
  <si>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</si>
  <si>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</si>
  <si>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</si>
  <si>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</si>
  <si>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</si>
  <si>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</si>
  <si>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</si>
  <si>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</si>
  <si>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</si>
  <si>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</si>
  <si>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</si>
  <si>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</si>
  <si>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</si>
  <si>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</si>
  <si>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</si>
  <si>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</si>
  <si>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</si>
  <si>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</si>
  <si>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</si>
  <si>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</si>
  <si>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</si>
  <si>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</si>
  <si>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</si>
  <si>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</si>
  <si>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</si>
  <si>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</si>
  <si>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</si>
  <si>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</si>
  <si>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</si>
  <si>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</si>
  <si>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</si>
  <si>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</si>
  <si>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</si>
  <si>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</si>
  <si>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</si>
  <si>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</si>
  <si>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</si>
  <si>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</si>
  <si>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</si>
  <si>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</si>
  <si>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</si>
  <si>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</si>
  <si>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</si>
  <si>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</si>
  <si>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</si>
  <si>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</si>
  <si>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</si>
  <si>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</si>
  <si>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</si>
  <si>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</si>
  <si>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</si>
  <si>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</si>
  <si>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</si>
  <si>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</si>
  <si>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</si>
  <si>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</si>
  <si>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</si>
  <si>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</si>
  <si>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</si>
  <si>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</si>
  <si>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</si>
  <si>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</si>
  <si>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</si>
  <si>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</si>
  <si>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</si>
  <si>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</si>
  <si>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</si>
  <si>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</si>
  <si>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</si>
  <si>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</si>
  <si>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</si>
  <si>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</si>
  <si>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</si>
  <si>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</si>
  <si>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</si>
  <si>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</si>
  <si>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</si>
  <si>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</si>
  <si>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</si>
  <si>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</si>
  <si>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</si>
  <si>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</si>
  <si>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</si>
  <si>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</si>
  <si>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</si>
  <si>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</si>
  <si>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</si>
  <si>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</si>
  <si>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</si>
  <si>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</si>
  <si>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</si>
  <si>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</si>
  <si>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</si>
  <si>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</si>
  <si>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</si>
  <si>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</si>
  <si>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</si>
  <si>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</si>
  <si>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</si>
  <si>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</si>
  <si>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</si>
  <si>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</si>
  <si>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</si>
  <si>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</si>
  <si>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</si>
  <si>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</si>
  <si>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</si>
  <si>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</si>
  <si>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</si>
  <si>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</si>
  <si>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</si>
  <si>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</si>
  <si>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</si>
  <si>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</si>
  <si>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</si>
  <si>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</si>
  <si>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</si>
  <si>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</si>
  <si>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</si>
  <si>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</si>
  <si>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</si>
  <si>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</si>
  <si>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</si>
  <si>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</si>
  <si>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</si>
  <si>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</si>
  <si>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</si>
  <si>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</si>
  <si>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</si>
  <si>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</si>
  <si>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</si>
  <si>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</si>
  <si>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</si>
  <si>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</si>
  <si>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</si>
  <si>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</si>
  <si>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</si>
  <si>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</si>
  <si>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</si>
  <si>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</si>
  <si>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</si>
  <si>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</si>
  <si>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</si>
  <si>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</si>
  <si>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</si>
  <si>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</si>
  <si>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</si>
  <si>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</si>
  <si>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</si>
  <si>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</si>
  <si>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</si>
  <si>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</si>
  <si>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</si>
  <si>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</si>
  <si>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</si>
  <si>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</si>
  <si>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</si>
  <si>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</si>
  <si>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</si>
  <si>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</si>
  <si>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</si>
  <si>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</si>
  <si>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</si>
  <si>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</si>
  <si>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</si>
  <si>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</si>
  <si>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</si>
  <si>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</si>
  <si>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</si>
  <si>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</si>
  <si>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</si>
  <si>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</si>
  <si>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</si>
  <si>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</si>
  <si>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</si>
  <si>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</si>
  <si>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</si>
  <si>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</si>
  <si>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</si>
  <si>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</si>
  <si>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</si>
  <si>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</si>
  <si>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</si>
  <si>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</si>
  <si>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</si>
  <si>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</si>
  <si>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</si>
  <si>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</si>
  <si>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</si>
  <si>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</si>
  <si>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</si>
  <si>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</si>
  <si>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</si>
  <si>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</si>
  <si>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</si>
  <si>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</si>
  <si>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</si>
  <si>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</si>
  <si>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</si>
  <si>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</si>
  <si>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</si>
  <si>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</si>
  <si>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</si>
  <si>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</si>
  <si>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</si>
  <si>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</si>
  <si>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</si>
  <si>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</si>
  <si>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</si>
  <si>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</si>
  <si>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</si>
  <si>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</si>
  <si>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</si>
  <si>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</si>
  <si>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</si>
  <si>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</si>
  <si>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</si>
  <si>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</si>
  <si>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</si>
  <si>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</si>
  <si>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</si>
  <si>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</si>
  <si>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</si>
  <si>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</si>
  <si>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</si>
  <si>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</si>
  <si>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</si>
  <si>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</si>
  <si>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</si>
  <si>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</si>
  <si>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</si>
  <si>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</si>
  <si>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</si>
  <si>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</si>
  <si>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</si>
  <si>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</si>
  <si>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</si>
  <si>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</si>
  <si>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</si>
  <si>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</si>
  <si>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</si>
  <si>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</si>
  <si>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</si>
  <si>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</si>
  <si>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</si>
  <si>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</si>
  <si>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</si>
  <si>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</si>
  <si>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</si>
  <si>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</si>
  <si>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</si>
  <si>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</si>
  <si>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</si>
  <si>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</si>
  <si>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</si>
  <si>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</si>
  <si>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</si>
  <si>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</si>
  <si>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</si>
  <si>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</si>
  <si>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</si>
  <si>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</si>
  <si>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</si>
  <si>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</si>
  <si>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</si>
  <si>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</si>
  <si>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</si>
  <si>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</si>
  <si>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</si>
  <si>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</si>
  <si>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</si>
  <si>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</si>
  <si>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</si>
  <si>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</si>
  <si>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</si>
  <si>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</si>
  <si>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</si>
  <si>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</si>
  <si>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</si>
  <si>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</si>
  <si>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</si>
  <si>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</si>
  <si>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</si>
  <si>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</si>
  <si>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</si>
  <si>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</si>
  <si>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</si>
  <si>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</si>
  <si>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</si>
  <si>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</si>
  <si>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</si>
  <si>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</si>
  <si>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</si>
  <si>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</si>
  <si>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</si>
  <si>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</si>
  <si>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</si>
  <si>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</si>
  <si>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</si>
  <si>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</si>
  <si>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</si>
  <si>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</si>
  <si>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</si>
  <si>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</si>
  <si>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</si>
  <si>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</si>
  <si>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</si>
  <si>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</si>
  <si>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</si>
  <si>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</si>
  <si>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</si>
  <si>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</si>
  <si>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</si>
  <si>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</si>
  <si>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</si>
  <si>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</si>
  <si>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</si>
  <si>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</si>
  <si>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</si>
  <si>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</si>
  <si>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</si>
  <si>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</si>
  <si>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</si>
  <si>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</si>
  <si>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</si>
  <si>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</si>
  <si>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</si>
  <si>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</si>
  <si>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</si>
  <si>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</si>
  <si>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</si>
  <si>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</si>
  <si>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</si>
  <si>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</si>
  <si>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</si>
  <si>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</si>
  <si>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</si>
  <si>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</si>
  <si>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</si>
  <si>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</si>
  <si>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</si>
  <si>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</si>
  <si>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</si>
  <si>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</si>
  <si>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</si>
  <si>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</si>
  <si>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</si>
  <si>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</si>
  <si>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</si>
  <si>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</si>
  <si>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</si>
  <si>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</si>
  <si>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</si>
  <si>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</si>
  <si>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</si>
  <si>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</si>
  <si>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</si>
  <si>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</si>
  <si>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</si>
  <si>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</si>
  <si>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</si>
  <si>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</si>
  <si>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</si>
  <si>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</si>
  <si>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</si>
  <si>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</si>
  <si>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</si>
  <si>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</si>
  <si>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</si>
  <si>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</si>
  <si>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</si>
  <si>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</si>
  <si>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</si>
  <si>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</si>
  <si>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</si>
  <si>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</si>
  <si>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</si>
  <si>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</si>
  <si>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</si>
  <si>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</si>
  <si>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</si>
  <si>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</si>
  <si>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</si>
  <si>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</si>
  <si>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</si>
  <si>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</si>
  <si>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</si>
  <si>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</si>
  <si>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</si>
  <si>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</si>
  <si>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</si>
  <si>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</si>
  <si>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</si>
  <si>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</si>
  <si>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</si>
  <si>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</si>
  <si>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</si>
  <si>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</si>
  <si>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</si>
  <si>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</si>
  <si>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</si>
  <si>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</si>
  <si>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</si>
  <si>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</si>
  <si>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</si>
  <si>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</si>
  <si>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</si>
  <si>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</si>
  <si>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</si>
  <si>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</si>
  <si>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</si>
  <si>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</si>
  <si>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</si>
  <si>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</si>
  <si>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</si>
  <si>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</si>
  <si>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</si>
  <si>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</si>
  <si>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</si>
  <si>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</si>
  <si>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</si>
  <si>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</si>
  <si>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</si>
  <si>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</si>
  <si>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</si>
  <si>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</si>
  <si>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</si>
  <si>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</si>
  <si>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</si>
  <si>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</si>
  <si>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</si>
  <si>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</si>
  <si>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</si>
  <si>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</si>
  <si>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</si>
  <si>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</si>
  <si>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</si>
  <si>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</si>
  <si>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</si>
  <si>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</si>
  <si>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</si>
  <si>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</si>
  <si>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</si>
  <si>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</si>
  <si>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</si>
  <si>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</si>
  <si>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</si>
  <si>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</si>
  <si>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</si>
  <si>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</si>
  <si>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</si>
  <si>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</si>
  <si>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</si>
  <si>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</si>
  <si>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</si>
  <si>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</si>
  <si>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</si>
  <si>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</si>
  <si>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</si>
  <si>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</si>
  <si>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</si>
  <si>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</si>
  <si>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</si>
  <si>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</si>
  <si>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</si>
  <si>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</si>
  <si>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</si>
  <si>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</si>
  <si>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</si>
  <si>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</si>
  <si>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</si>
  <si>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</si>
  <si>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</si>
  <si>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</si>
  <si>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</si>
  <si>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</si>
  <si>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</si>
  <si>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</si>
  <si>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</si>
  <si>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</si>
  <si>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</si>
  <si>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</si>
  <si>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</si>
  <si>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</si>
  <si>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</si>
  <si>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</si>
  <si>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</si>
  <si>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</si>
  <si>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</si>
  <si>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</si>
  <si>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</si>
  <si>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</si>
  <si>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</si>
  <si>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</si>
  <si>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</si>
  <si>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</si>
  <si>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</si>
  <si>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</si>
  <si>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</si>
  <si>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</si>
  <si>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</si>
  <si>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</si>
  <si>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</si>
  <si>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</si>
  <si>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</si>
  <si>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</si>
  <si>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</si>
  <si>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</si>
  <si>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</si>
  <si>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</si>
  <si>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</si>
  <si>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</si>
  <si>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</si>
  <si>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</si>
  <si>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</si>
  <si>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</si>
  <si>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</si>
  <si>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</si>
  <si>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</si>
  <si>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</si>
  <si>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</si>
  <si>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</si>
  <si>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</si>
  <si>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</si>
  <si>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</si>
  <si>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</si>
  <si>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</si>
  <si>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</si>
  <si>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</si>
  <si>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</si>
  <si>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</si>
  <si>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</si>
  <si>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</si>
  <si>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</si>
  <si>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</si>
  <si>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Dương Thanh Dũng</t>
  </si>
  <si>
    <t>Phó giám đốc phòng Giao dịch và dịch vụ chứng khoán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</si>
</sst>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49" applyNumberFormat="0" applyAlignment="0" applyProtection="0"/>
    <xf numFmtId="0" fontId="106" fillId="44" borderId="52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46" applyNumberFormat="0" applyFill="0" applyAlignment="0" applyProtection="0"/>
    <xf numFmtId="0" fontId="97" fillId="0" borderId="47" applyNumberFormat="0" applyFill="0" applyAlignment="0" applyProtection="0"/>
    <xf numFmtId="0" fontId="98" fillId="0" borderId="48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49" applyNumberFormat="0" applyAlignment="0" applyProtection="0"/>
    <xf numFmtId="0" fontId="105" fillId="0" borderId="51" applyNumberFormat="0" applyFill="0" applyAlignment="0" applyProtection="0"/>
    <xf numFmtId="0" fontId="101" fillId="41" borderId="0" applyNumberFormat="0" applyBorder="0" applyAlignment="0" applyProtection="0"/>
    <xf numFmtId="0" fontId="103" fillId="43" borderId="50" applyNumberFormat="0" applyAlignment="0" applyProtection="0"/>
    <xf numFmtId="0" fontId="95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7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56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57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58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58"/>
    <xf numFmtId="204" fontId="134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0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1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6">
      <alignment horizontal="left" vertical="top"/>
    </xf>
    <xf numFmtId="0" fontId="147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49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49" applyNumberFormat="0" applyAlignment="0" applyProtection="0"/>
    <xf numFmtId="0" fontId="168" fillId="44" borderId="52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46" applyNumberFormat="0" applyFill="0" applyAlignment="0" applyProtection="0"/>
    <xf numFmtId="0" fontId="159" fillId="0" borderId="47" applyNumberFormat="0" applyFill="0" applyAlignment="0" applyProtection="0"/>
    <xf numFmtId="0" fontId="160" fillId="0" borderId="48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49" applyNumberFormat="0" applyAlignment="0" applyProtection="0"/>
    <xf numFmtId="0" fontId="167" fillId="0" borderId="51" applyNumberFormat="0" applyFill="0" applyAlignment="0" applyProtection="0"/>
    <xf numFmtId="0" fontId="163" fillId="41" borderId="0" applyNumberFormat="0" applyBorder="0" applyAlignment="0" applyProtection="0"/>
    <xf numFmtId="0" fontId="1" fillId="45" borderId="53" applyNumberFormat="0" applyFont="0" applyAlignment="0" applyProtection="0"/>
    <xf numFmtId="0" fontId="165" fillId="43" borderId="50" applyNumberFormat="0" applyAlignment="0" applyProtection="0"/>
    <xf numFmtId="0" fontId="157" fillId="0" borderId="0" applyNumberFormat="0" applyFill="0" applyBorder="0" applyAlignment="0" applyProtection="0"/>
    <xf numFmtId="0" fontId="171" fillId="0" borderId="54" applyNumberFormat="0" applyFill="0" applyAlignment="0" applyProtection="0"/>
    <xf numFmtId="0" fontId="169" fillId="0" borderId="0" applyNumberFormat="0" applyFill="0" applyBorder="0" applyAlignment="0" applyProtection="0"/>
    <xf numFmtId="0" fontId="110" fillId="0" borderId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69" fontId="173" fillId="0" borderId="19" xfId="64" applyFont="1" applyFill="1" applyBorder="1" applyAlignment="1">
      <alignment wrapText="1"/>
    </xf>
    <xf numFmtId="168" fontId="173" fillId="0" borderId="18" xfId="64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68" fontId="93" fillId="0" borderId="18" xfId="64" applyNumberFormat="1" applyFont="1" applyFill="1" applyBorder="1" applyAlignment="1">
      <alignment horizontal="right"/>
    </xf>
    <xf numFmtId="178" fontId="7" fillId="0" borderId="16" xfId="65" applyNumberFormat="1" applyFont="1" applyFill="1" applyBorder="1" applyAlignment="1"/>
    <xf numFmtId="169" fontId="11" fillId="0" borderId="19" xfId="64" applyFont="1" applyFill="1" applyBorder="1" applyAlignment="1"/>
    <xf numFmtId="169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8" fillId="29" borderId="0" xfId="459" applyFont="1" applyFill="1"/>
    <xf numFmtId="170" fontId="174" fillId="29" borderId="0" xfId="457" applyFont="1" applyFill="1" applyAlignment="1">
      <alignment vertical="center"/>
    </xf>
    <xf numFmtId="170" fontId="174" fillId="29" borderId="0" xfId="458" applyFont="1" applyFill="1" applyAlignment="1">
      <alignment vertical="center"/>
    </xf>
    <xf numFmtId="2" fontId="174" fillId="29" borderId="0" xfId="693" applyNumberFormat="1" applyFont="1" applyFill="1" applyAlignment="1">
      <alignment vertical="center"/>
    </xf>
    <xf numFmtId="170" fontId="174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5" t="s">
        <v>50</v>
      </c>
      <c r="B2" s="306"/>
      <c r="C2" s="306"/>
      <c r="D2" s="306"/>
      <c r="E2" s="306"/>
      <c r="F2" s="30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7" t="s">
        <v>51</v>
      </c>
      <c r="D3" s="307"/>
      <c r="E3" s="307"/>
      <c r="F3" s="307"/>
      <c r="G3" s="307"/>
      <c r="H3" s="307"/>
      <c r="I3" s="307"/>
      <c r="J3" s="307"/>
      <c r="K3" s="307"/>
      <c r="L3" s="307"/>
      <c r="M3" s="308" t="s">
        <v>23</v>
      </c>
      <c r="N3" s="315"/>
      <c r="O3" s="322" t="s">
        <v>24</v>
      </c>
      <c r="P3" s="323"/>
      <c r="Q3" s="308" t="s">
        <v>5</v>
      </c>
      <c r="R3" s="308"/>
      <c r="S3" s="315"/>
      <c r="T3" s="310"/>
      <c r="U3" s="317" t="s">
        <v>26</v>
      </c>
      <c r="V3" s="318"/>
      <c r="W3" s="319" t="s">
        <v>25</v>
      </c>
    </row>
    <row r="4" spans="1:23" ht="12.75" customHeight="1">
      <c r="A4" s="315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11" t="s">
        <v>52</v>
      </c>
      <c r="I4" s="308" t="s">
        <v>34</v>
      </c>
      <c r="J4" s="310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11" t="s">
        <v>36</v>
      </c>
      <c r="V4" s="308" t="s">
        <v>39</v>
      </c>
      <c r="W4" s="320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9"/>
      <c r="R5" s="309"/>
      <c r="S5" s="310"/>
      <c r="T5" s="309"/>
      <c r="U5" s="312"/>
      <c r="V5" s="316"/>
      <c r="W5" s="32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3" t="s">
        <v>328</v>
      </c>
      <c r="F1" s="333"/>
      <c r="G1" s="334" t="s">
        <v>329</v>
      </c>
      <c r="H1" s="33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2" t="s">
        <v>398</v>
      </c>
      <c r="C62" s="332" t="s">
        <v>310</v>
      </c>
      <c r="D62" s="332" t="s">
        <v>403</v>
      </c>
      <c r="E62" s="336">
        <v>140130</v>
      </c>
      <c r="F62" s="336">
        <v>7</v>
      </c>
      <c r="G62" s="40">
        <v>215002</v>
      </c>
      <c r="H62" s="40">
        <v>0</v>
      </c>
    </row>
    <row r="63" spans="1:9" s="40" customFormat="1">
      <c r="B63" s="332"/>
      <c r="C63" s="332"/>
      <c r="D63" s="332"/>
      <c r="E63" s="336"/>
      <c r="F63" s="33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7" t="s">
        <v>20</v>
      </c>
      <c r="C32" s="337"/>
      <c r="D32" s="337"/>
      <c r="E32" s="337"/>
      <c r="F32" s="337"/>
      <c r="G32" s="33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7" t="s">
        <v>14</v>
      </c>
      <c r="C39" s="337"/>
      <c r="D39" s="337"/>
      <c r="E39" s="337"/>
      <c r="F39" s="337"/>
      <c r="G39" s="33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8"/>
      <c r="E43" s="339"/>
      <c r="F43" s="339"/>
      <c r="G43" s="33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L73"/>
  <sheetViews>
    <sheetView tabSelected="1" topLeftCell="B1" zoomScale="75" zoomScaleNormal="75" workbookViewId="0">
      <selection activeCell="G51" sqref="G51"/>
    </sheetView>
  </sheetViews>
  <sheetFormatPr defaultColWidth="9.140625" defaultRowHeight="15"/>
  <cols>
    <col min="1" max="1" width="15" style="168" customWidth="1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7" width="24.5703125" style="168" customWidth="1"/>
    <col min="8" max="8" width="21.42578125" style="168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40" t="s">
        <v>563</v>
      </c>
      <c r="C1" s="340"/>
      <c r="D1" s="340"/>
      <c r="E1" s="340"/>
      <c r="F1" s="340"/>
      <c r="G1" s="340"/>
    </row>
    <row r="2" spans="2:7" ht="15.75" customHeight="1">
      <c r="B2" s="364" t="s">
        <v>564</v>
      </c>
      <c r="C2" s="364"/>
      <c r="D2" s="364"/>
      <c r="E2" s="364"/>
      <c r="F2" s="364"/>
      <c r="G2" s="364"/>
    </row>
    <row r="3" spans="2:7" ht="19.5" customHeight="1">
      <c r="B3" s="365" t="s">
        <v>582</v>
      </c>
      <c r="C3" s="365"/>
      <c r="D3" s="365"/>
      <c r="E3" s="365"/>
      <c r="F3" s="365"/>
      <c r="G3" s="365"/>
    </row>
    <row r="4" spans="2:7" ht="18" customHeight="1">
      <c r="B4" s="366" t="s">
        <v>565</v>
      </c>
      <c r="C4" s="366"/>
      <c r="D4" s="366"/>
      <c r="E4" s="366"/>
      <c r="F4" s="366"/>
      <c r="G4" s="366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40" t="s">
        <v>566</v>
      </c>
      <c r="C6" s="340"/>
      <c r="D6" s="340"/>
      <c r="E6" s="340"/>
      <c r="F6" s="340"/>
      <c r="G6" s="340"/>
    </row>
    <row r="7" spans="2:7" ht="15.75" customHeight="1">
      <c r="B7" s="340" t="s">
        <v>567</v>
      </c>
      <c r="C7" s="340"/>
      <c r="D7" s="340"/>
      <c r="E7" s="340"/>
      <c r="F7" s="340"/>
      <c r="G7" s="34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568</v>
      </c>
      <c r="E9" s="164" t="s">
        <v>569</v>
      </c>
      <c r="F9" s="170"/>
      <c r="G9" s="170"/>
    </row>
    <row r="10" spans="2:7" ht="15.75" customHeight="1">
      <c r="B10" s="170"/>
      <c r="C10" s="170"/>
      <c r="D10" s="171" t="s">
        <v>570</v>
      </c>
      <c r="E10" s="165" t="s">
        <v>571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561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562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592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9" t="s">
        <v>572</v>
      </c>
      <c r="C18" s="359"/>
      <c r="D18" s="359"/>
      <c r="E18" s="161" t="str">
        <f>"Từ ngày "&amp;TEXT(H18,"dd/mm/yyyy")&amp;" đến "&amp;TEXT(H19,"dd/mm/yyyy")</f>
        <v>Từ ngày 23/09/2024 đến 29/09/2024</v>
      </c>
      <c r="H18" s="176">
        <v>45558</v>
      </c>
    </row>
    <row r="19" spans="2:12" ht="15.75" customHeight="1">
      <c r="B19" s="177"/>
      <c r="C19" s="178" t="s">
        <v>573</v>
      </c>
      <c r="D19" s="177"/>
      <c r="E19" s="162" t="str">
        <f>"From "&amp;TEXT(H18,"dd/mm/yyyy")&amp;" to "&amp;TEXT(H19,"dd/mm/yyyy")</f>
        <v>From 23/09/2024 to 29/09/2024</v>
      </c>
      <c r="H19" s="176">
        <f>H18+6</f>
        <v>45564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H19+1</f>
        <v>45565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74">
        <f>E20</f>
        <v>45565</v>
      </c>
      <c r="F21" s="374"/>
      <c r="G21" s="374"/>
      <c r="H21" s="374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67" t="s">
        <v>531</v>
      </c>
      <c r="C23" s="368"/>
      <c r="D23" s="369" t="s">
        <v>541</v>
      </c>
      <c r="E23" s="368"/>
      <c r="F23" s="289" t="s">
        <v>542</v>
      </c>
      <c r="G23" s="290" t="s">
        <v>560</v>
      </c>
      <c r="I23" s="179"/>
      <c r="L23" s="184"/>
    </row>
    <row r="24" spans="2:12" ht="15.75" customHeight="1">
      <c r="B24" s="370" t="s">
        <v>27</v>
      </c>
      <c r="C24" s="371"/>
      <c r="D24" s="372" t="s">
        <v>330</v>
      </c>
      <c r="E24" s="373"/>
      <c r="F24" s="185" t="s">
        <v>543</v>
      </c>
      <c r="G24" s="185" t="s">
        <v>559</v>
      </c>
      <c r="I24" s="179"/>
      <c r="L24" s="184"/>
    </row>
    <row r="25" spans="2:12" ht="15.75" customHeight="1">
      <c r="B25" s="186"/>
      <c r="C25" s="187"/>
      <c r="D25" s="188"/>
      <c r="E25" s="188"/>
      <c r="F25" s="189">
        <f>H19</f>
        <v>45564</v>
      </c>
      <c r="G25" s="189">
        <f>+H18-1</f>
        <v>45557</v>
      </c>
      <c r="H25" s="190"/>
      <c r="I25" s="179"/>
      <c r="L25" s="184"/>
    </row>
    <row r="26" spans="2:12" ht="15.75" customHeight="1">
      <c r="B26" s="362" t="s">
        <v>574</v>
      </c>
      <c r="C26" s="363"/>
      <c r="D26" s="191" t="s">
        <v>544</v>
      </c>
      <c r="E26" s="191"/>
      <c r="F26" s="192"/>
      <c r="G26" s="283"/>
      <c r="I26" s="179"/>
      <c r="L26" s="193"/>
    </row>
    <row r="27" spans="2:12" ht="15.75" customHeight="1">
      <c r="B27" s="194"/>
      <c r="C27" s="195"/>
      <c r="D27" s="196" t="s">
        <v>545</v>
      </c>
      <c r="E27" s="197"/>
      <c r="F27" s="272"/>
      <c r="G27" s="268"/>
      <c r="I27" s="198"/>
      <c r="L27" s="193"/>
    </row>
    <row r="28" spans="2:12" ht="15.75" customHeight="1">
      <c r="B28" s="355">
        <v>1</v>
      </c>
      <c r="C28" s="356"/>
      <c r="D28" s="199" t="s">
        <v>546</v>
      </c>
      <c r="E28" s="200"/>
      <c r="F28" s="273"/>
      <c r="G28" s="285"/>
      <c r="I28" s="201"/>
      <c r="L28" s="193"/>
    </row>
    <row r="29" spans="2:12" ht="15.75" customHeight="1">
      <c r="B29" s="202"/>
      <c r="C29" s="203"/>
      <c r="D29" s="204" t="s">
        <v>547</v>
      </c>
      <c r="E29" s="205"/>
      <c r="F29" s="268"/>
      <c r="G29" s="268"/>
      <c r="I29" s="201"/>
      <c r="L29" s="193"/>
    </row>
    <row r="30" spans="2:12" ht="15.75" customHeight="1">
      <c r="B30" s="357">
        <v>1.1000000000000001</v>
      </c>
      <c r="C30" s="358"/>
      <c r="D30" s="206" t="s">
        <v>584</v>
      </c>
      <c r="E30" s="207"/>
      <c r="F30" s="163">
        <f>G34</f>
        <v>249806210287</v>
      </c>
      <c r="G30" s="163">
        <v>242678503483</v>
      </c>
      <c r="H30" s="208"/>
      <c r="I30" s="209"/>
      <c r="J30" s="208"/>
      <c r="K30" s="208"/>
      <c r="L30" s="184"/>
    </row>
    <row r="31" spans="2:12" ht="15.75" customHeight="1">
      <c r="B31" s="360">
        <v>1.2</v>
      </c>
      <c r="C31" s="361"/>
      <c r="D31" s="210" t="s">
        <v>585</v>
      </c>
      <c r="E31" s="211"/>
      <c r="F31" s="258">
        <f>G35</f>
        <v>12295.93</v>
      </c>
      <c r="G31" s="258">
        <v>12000.85</v>
      </c>
      <c r="H31" s="208"/>
      <c r="I31" s="209"/>
      <c r="J31" s="208"/>
      <c r="K31" s="208"/>
      <c r="L31" s="184"/>
    </row>
    <row r="32" spans="2:12" ht="15.75" customHeight="1">
      <c r="B32" s="355">
        <v>2</v>
      </c>
      <c r="C32" s="356"/>
      <c r="D32" s="199" t="s">
        <v>548</v>
      </c>
      <c r="E32" s="200"/>
      <c r="F32" s="259"/>
      <c r="G32" s="259"/>
      <c r="H32" s="208"/>
      <c r="I32" s="209"/>
      <c r="J32" s="208"/>
      <c r="K32" s="208"/>
      <c r="L32" s="184"/>
    </row>
    <row r="33" spans="2:12" ht="15.75" customHeight="1">
      <c r="B33" s="212"/>
      <c r="C33" s="213"/>
      <c r="D33" s="210" t="s">
        <v>549</v>
      </c>
      <c r="E33" s="205"/>
      <c r="F33" s="260"/>
      <c r="G33" s="260"/>
      <c r="H33" s="208"/>
      <c r="I33" s="209"/>
      <c r="J33" s="208"/>
      <c r="K33" s="208"/>
      <c r="L33" s="184"/>
    </row>
    <row r="34" spans="2:12" ht="15.75" customHeight="1">
      <c r="B34" s="357">
        <v>2.1</v>
      </c>
      <c r="C34" s="358"/>
      <c r="D34" s="206" t="s">
        <v>586</v>
      </c>
      <c r="E34" s="207"/>
      <c r="F34" s="278">
        <v>260225168949</v>
      </c>
      <c r="G34" s="163">
        <v>249806210287</v>
      </c>
      <c r="H34" s="208"/>
      <c r="I34" s="209"/>
      <c r="J34" s="208"/>
      <c r="K34" s="208"/>
      <c r="L34" s="214"/>
    </row>
    <row r="35" spans="2:12" ht="15.75" customHeight="1">
      <c r="B35" s="360">
        <v>2.2000000000000002</v>
      </c>
      <c r="C35" s="361"/>
      <c r="D35" s="215" t="s">
        <v>587</v>
      </c>
      <c r="E35" s="205"/>
      <c r="F35" s="279">
        <v>12792.07</v>
      </c>
      <c r="G35" s="258">
        <v>12295.93</v>
      </c>
      <c r="H35" s="208"/>
      <c r="I35" s="209"/>
      <c r="J35" s="208"/>
      <c r="K35" s="208"/>
    </row>
    <row r="36" spans="2:12" ht="15.75" customHeight="1">
      <c r="B36" s="342">
        <v>3</v>
      </c>
      <c r="C36" s="343"/>
      <c r="D36" s="216" t="s">
        <v>576</v>
      </c>
      <c r="E36" s="217"/>
      <c r="F36" s="261"/>
      <c r="G36" s="261"/>
      <c r="H36" s="208"/>
      <c r="I36" s="209"/>
      <c r="J36" s="208"/>
      <c r="K36" s="208"/>
    </row>
    <row r="37" spans="2:12" ht="15.75" customHeight="1">
      <c r="B37" s="218"/>
      <c r="C37" s="219"/>
      <c r="D37" s="220" t="s">
        <v>577</v>
      </c>
      <c r="E37" s="221"/>
      <c r="F37" s="284">
        <f>F34-F30</f>
        <v>10418958662</v>
      </c>
      <c r="G37" s="284">
        <f>G34-G30</f>
        <v>7127706804</v>
      </c>
      <c r="H37" s="208"/>
      <c r="I37" s="209"/>
      <c r="J37" s="208"/>
      <c r="K37" s="208"/>
    </row>
    <row r="38" spans="2:12" ht="15.75" customHeight="1">
      <c r="B38" s="344">
        <v>3.1</v>
      </c>
      <c r="C38" s="345"/>
      <c r="D38" s="222" t="s">
        <v>550</v>
      </c>
      <c r="E38" s="223"/>
      <c r="F38" s="261"/>
      <c r="G38" s="261"/>
      <c r="H38" s="208"/>
      <c r="I38" s="209"/>
      <c r="J38" s="208"/>
      <c r="K38" s="208"/>
    </row>
    <row r="39" spans="2:12" ht="15.75" customHeight="1">
      <c r="B39" s="224"/>
      <c r="C39" s="225"/>
      <c r="D39" s="220" t="s">
        <v>551</v>
      </c>
      <c r="E39" s="226"/>
      <c r="F39" s="284">
        <f>F37-F41</f>
        <v>10085034419</v>
      </c>
      <c r="G39" s="284">
        <f>G37-G41</f>
        <v>5979409551</v>
      </c>
      <c r="H39" s="208"/>
      <c r="I39" s="209"/>
      <c r="J39" s="208"/>
      <c r="K39" s="208"/>
    </row>
    <row r="40" spans="2:12" ht="15.75" customHeight="1">
      <c r="B40" s="346">
        <v>3.2</v>
      </c>
      <c r="C40" s="347"/>
      <c r="D40" s="227" t="s">
        <v>583</v>
      </c>
      <c r="E40" s="228"/>
      <c r="F40" s="262"/>
      <c r="G40" s="262"/>
      <c r="H40" s="208"/>
      <c r="I40" s="209"/>
      <c r="J40" s="208"/>
      <c r="K40" s="208"/>
    </row>
    <row r="41" spans="2:12" ht="15.75" customHeight="1">
      <c r="B41" s="229"/>
      <c r="C41" s="230"/>
      <c r="D41" s="167" t="s">
        <v>579</v>
      </c>
      <c r="E41" s="226"/>
      <c r="F41" s="282">
        <v>333924243</v>
      </c>
      <c r="G41" s="282">
        <v>1148297253</v>
      </c>
      <c r="H41" s="208"/>
      <c r="I41" s="276"/>
      <c r="J41" s="208"/>
      <c r="K41" s="208"/>
    </row>
    <row r="42" spans="2:12" ht="15.75" customHeight="1">
      <c r="B42" s="346">
        <v>3.3</v>
      </c>
      <c r="C42" s="347"/>
      <c r="D42" s="222" t="s">
        <v>552</v>
      </c>
      <c r="E42" s="223"/>
      <c r="F42" s="263"/>
      <c r="G42" s="263"/>
      <c r="H42" s="208"/>
      <c r="I42" s="209"/>
      <c r="J42" s="208"/>
      <c r="K42" s="208"/>
    </row>
    <row r="43" spans="2:12" ht="15.75" customHeight="1">
      <c r="B43" s="224"/>
      <c r="C43" s="231"/>
      <c r="D43" s="167" t="s">
        <v>553</v>
      </c>
      <c r="E43" s="226"/>
      <c r="F43" s="264"/>
      <c r="G43" s="264"/>
      <c r="H43" s="208"/>
      <c r="I43" s="209"/>
      <c r="J43" s="208"/>
      <c r="K43" s="208"/>
    </row>
    <row r="44" spans="2:12" ht="15.75" customHeight="1">
      <c r="B44" s="342">
        <v>4</v>
      </c>
      <c r="C44" s="348">
        <v>4</v>
      </c>
      <c r="D44" s="232" t="s">
        <v>575</v>
      </c>
      <c r="E44" s="223"/>
      <c r="F44" s="277"/>
      <c r="G44" s="277"/>
      <c r="H44" s="208"/>
      <c r="I44" s="209"/>
      <c r="J44" s="208"/>
      <c r="K44" s="208"/>
    </row>
    <row r="45" spans="2:12" ht="15.75" customHeight="1">
      <c r="B45" s="233"/>
      <c r="C45" s="234"/>
      <c r="D45" s="167" t="s">
        <v>578</v>
      </c>
      <c r="E45" s="226"/>
      <c r="F45" s="265">
        <f>F35/F31-1</f>
        <v>4.0349936930350161E-2</v>
      </c>
      <c r="G45" s="265">
        <f>G35/G31-1</f>
        <v>2.4588258331701418E-2</v>
      </c>
      <c r="H45" s="198"/>
      <c r="I45" s="209"/>
      <c r="J45" s="208"/>
      <c r="K45" s="208"/>
    </row>
    <row r="46" spans="2:12" ht="15.75" customHeight="1">
      <c r="B46" s="342">
        <v>5</v>
      </c>
      <c r="C46" s="348"/>
      <c r="D46" s="235" t="s">
        <v>554</v>
      </c>
      <c r="E46" s="236"/>
      <c r="F46" s="266"/>
      <c r="G46" s="266"/>
      <c r="H46" s="208"/>
      <c r="I46" s="209"/>
      <c r="J46" s="208"/>
      <c r="K46" s="208"/>
    </row>
    <row r="47" spans="2:12" ht="15.75" customHeight="1">
      <c r="B47" s="218"/>
      <c r="C47" s="219"/>
      <c r="D47" s="237" t="s">
        <v>555</v>
      </c>
      <c r="E47" s="238"/>
      <c r="F47" s="267"/>
      <c r="G47" s="267"/>
      <c r="H47" s="208"/>
      <c r="I47" s="209"/>
      <c r="J47" s="208"/>
      <c r="K47" s="208"/>
    </row>
    <row r="48" spans="2:12" ht="15.75" customHeight="1">
      <c r="B48" s="353">
        <v>5.0999999999999996</v>
      </c>
      <c r="C48" s="354"/>
      <c r="D48" s="239" t="s">
        <v>588</v>
      </c>
      <c r="E48" s="207"/>
      <c r="F48" s="281">
        <v>12961.94</v>
      </c>
      <c r="G48" s="286">
        <v>12961.94</v>
      </c>
      <c r="H48" s="208"/>
      <c r="I48" s="209"/>
      <c r="J48" s="208"/>
      <c r="K48" s="208"/>
    </row>
    <row r="49" spans="2:11" ht="15.75" customHeight="1">
      <c r="B49" s="353">
        <v>5.2</v>
      </c>
      <c r="C49" s="354"/>
      <c r="D49" s="240" t="s">
        <v>589</v>
      </c>
      <c r="E49" s="241"/>
      <c r="F49" s="281">
        <v>10812.96</v>
      </c>
      <c r="G49" s="287">
        <v>10812.96</v>
      </c>
      <c r="H49" s="208"/>
      <c r="I49" s="209"/>
      <c r="J49" s="208"/>
      <c r="K49" s="208"/>
    </row>
    <row r="50" spans="2:11" ht="15.75" customHeight="1">
      <c r="B50" s="351">
        <v>6</v>
      </c>
      <c r="C50" s="352"/>
      <c r="D50" s="242" t="s">
        <v>595</v>
      </c>
      <c r="E50" s="243"/>
      <c r="F50" s="269"/>
      <c r="G50" s="288"/>
      <c r="H50" s="208"/>
      <c r="I50" s="209"/>
      <c r="J50" s="208"/>
      <c r="K50" s="208"/>
    </row>
    <row r="51" spans="2:11" ht="15.75" customHeight="1">
      <c r="B51" s="353">
        <v>6.1</v>
      </c>
      <c r="C51" s="354">
        <v>6.1</v>
      </c>
      <c r="D51" s="244" t="s">
        <v>596</v>
      </c>
      <c r="E51" s="245"/>
      <c r="F51" s="280">
        <v>514941.96</v>
      </c>
      <c r="G51" s="280">
        <v>514941.96</v>
      </c>
      <c r="H51" s="275"/>
      <c r="I51" s="209"/>
      <c r="J51" s="208"/>
      <c r="K51" s="208"/>
    </row>
    <row r="52" spans="2:11" ht="15.75" customHeight="1">
      <c r="B52" s="353">
        <v>6.2</v>
      </c>
      <c r="C52" s="354"/>
      <c r="D52" s="206" t="s">
        <v>590</v>
      </c>
      <c r="E52" s="239"/>
      <c r="F52" s="270">
        <f>F51*F35</f>
        <v>6587173598.2572002</v>
      </c>
      <c r="G52" s="270">
        <f>G51*G35</f>
        <v>6331690294.2228003</v>
      </c>
      <c r="H52" s="274"/>
      <c r="I52" s="209"/>
      <c r="J52" s="208"/>
      <c r="K52" s="208"/>
    </row>
    <row r="53" spans="2:11" ht="15.75" customHeight="1" thickBot="1">
      <c r="B53" s="349">
        <v>6.2</v>
      </c>
      <c r="C53" s="350">
        <v>6.3</v>
      </c>
      <c r="D53" s="246" t="s">
        <v>594</v>
      </c>
      <c r="E53" s="246"/>
      <c r="F53" s="271">
        <f>F52/F34</f>
        <v>2.5313360828476131E-2</v>
      </c>
      <c r="G53" s="271">
        <f>G52/G34</f>
        <v>2.5346408669938113E-2</v>
      </c>
      <c r="H53" s="274"/>
      <c r="I53" s="209"/>
      <c r="J53" s="208"/>
      <c r="K53" s="208"/>
    </row>
    <row r="54" spans="2:11" ht="15.75" customHeight="1">
      <c r="B54" s="247"/>
      <c r="C54" s="247"/>
      <c r="D54" s="247"/>
      <c r="E54" s="247"/>
      <c r="F54" s="248"/>
      <c r="G54" s="248"/>
    </row>
    <row r="55" spans="2:11">
      <c r="C55" s="249"/>
      <c r="D55" s="250" t="s">
        <v>556</v>
      </c>
      <c r="E55" s="250"/>
      <c r="F55" s="341" t="s">
        <v>557</v>
      </c>
      <c r="G55" s="341"/>
    </row>
    <row r="56" spans="2:11">
      <c r="C56" s="249"/>
      <c r="D56" s="251" t="s">
        <v>591</v>
      </c>
      <c r="E56" s="250"/>
      <c r="F56" s="375" t="s">
        <v>558</v>
      </c>
      <c r="G56" s="341"/>
    </row>
    <row r="57" spans="2:11" ht="14.25" customHeight="1">
      <c r="D57" s="252"/>
      <c r="E57" s="252"/>
      <c r="F57" s="174"/>
      <c r="G57" s="174"/>
    </row>
    <row r="58" spans="2:11" ht="14.25" customHeight="1">
      <c r="B58" s="253"/>
      <c r="C58" s="253"/>
    </row>
    <row r="59" spans="2:11" ht="14.25" customHeight="1">
      <c r="B59" s="253"/>
      <c r="C59" s="253"/>
    </row>
    <row r="60" spans="2:11" ht="14.25" customHeight="1">
      <c r="B60" s="253"/>
      <c r="C60" s="253"/>
    </row>
    <row r="61" spans="2:11" ht="14.25" customHeight="1">
      <c r="B61" s="253"/>
      <c r="C61" s="253"/>
    </row>
    <row r="62" spans="2:11" ht="14.25" customHeight="1">
      <c r="B62" s="253"/>
      <c r="C62" s="253"/>
    </row>
    <row r="63" spans="2:11" ht="14.25" customHeight="1">
      <c r="B63" s="253"/>
      <c r="C63" s="253"/>
    </row>
    <row r="64" spans="2:11" ht="14.25" customHeight="1">
      <c r="B64" s="253"/>
      <c r="C64" s="253"/>
    </row>
    <row r="65" spans="2:12" s="293" customFormat="1">
      <c r="B65" s="298" t="s">
        <v>597</v>
      </c>
      <c r="C65" s="298"/>
      <c r="D65" s="298"/>
      <c r="E65" s="298"/>
      <c r="F65" s="377" t="s">
        <v>598</v>
      </c>
      <c r="G65" s="377"/>
      <c r="H65" s="294"/>
      <c r="I65" s="295"/>
      <c r="J65" s="296"/>
      <c r="K65" s="297"/>
      <c r="L65" s="297"/>
    </row>
    <row r="66" spans="2:12" s="293" customFormat="1" ht="17.25" customHeight="1">
      <c r="B66" s="299" t="s">
        <v>599</v>
      </c>
      <c r="C66" s="300"/>
      <c r="D66" s="300"/>
      <c r="E66" s="300"/>
      <c r="F66" s="301"/>
      <c r="G66" s="302"/>
      <c r="H66" s="294"/>
      <c r="I66" s="295"/>
      <c r="J66" s="296"/>
      <c r="K66" s="297"/>
      <c r="L66" s="297"/>
    </row>
    <row r="67" spans="2:12" s="293" customFormat="1" ht="15.75" customHeight="1">
      <c r="B67" s="301" t="s">
        <v>600</v>
      </c>
      <c r="C67" s="303"/>
      <c r="D67" s="303"/>
      <c r="E67" s="303"/>
      <c r="F67" s="299"/>
      <c r="G67" s="302"/>
      <c r="H67" s="294"/>
      <c r="I67" s="295"/>
      <c r="J67" s="296"/>
      <c r="K67" s="297"/>
      <c r="L67" s="297"/>
    </row>
    <row r="68" spans="2:12" ht="14.25" customHeight="1">
      <c r="B68" s="253"/>
      <c r="C68" s="253"/>
      <c r="D68" s="291"/>
      <c r="F68" s="341"/>
      <c r="G68" s="341"/>
    </row>
    <row r="69" spans="2:12" ht="14.25" customHeight="1">
      <c r="B69" s="304"/>
      <c r="C69" s="304"/>
      <c r="D69" s="292"/>
      <c r="E69" s="173"/>
      <c r="F69" s="376"/>
      <c r="G69" s="376"/>
    </row>
    <row r="70" spans="2:12" ht="16.5">
      <c r="B70" s="254"/>
      <c r="C70" s="254"/>
      <c r="D70" s="254"/>
      <c r="E70" s="254"/>
    </row>
    <row r="71" spans="2:12" ht="16.5">
      <c r="B71" s="255"/>
      <c r="C71" s="255"/>
      <c r="D71" s="255"/>
      <c r="E71" s="255"/>
    </row>
    <row r="72" spans="2:12" ht="16.5">
      <c r="B72" s="256"/>
      <c r="C72" s="256"/>
      <c r="D72" s="255"/>
      <c r="E72" s="255"/>
    </row>
    <row r="73" spans="2:12" ht="15.75">
      <c r="B73" s="257"/>
      <c r="C73" s="257"/>
    </row>
  </sheetData>
  <mergeCells count="36">
    <mergeCell ref="F56:G56"/>
    <mergeCell ref="F68:G68"/>
    <mergeCell ref="F69:G69"/>
    <mergeCell ref="B40:C40"/>
    <mergeCell ref="B35:C35"/>
    <mergeCell ref="F65:G65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7hRQ7a/JgQlD50aUyZCfjYFRgFolixLndPTHWRIeyvY=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sGwtVDbqXg+aru8UNv1+SFZgJ9k6qdJsAp7f5qJTei8=</DigestValue>
    </Reference>
  </SignedInfo>
  <SignatureValue>W4o+HwkbpsBHVWs7ojgLZIHAjtbLMOPliEDgoolBsL1/GuXpCnDlAtQivwNpR6vsPb6wEN5RXFtK
sasU2jcsnaqfUnCiE7lCUQteRaS3LoVy8J/91+PXOtiGeOC3jzU/oMhTyNX4Wxkx91QSFAHF1qTM
aXX44z+R7x4Fq+d8SjhnuBU1i7uJkBFqOHTP+vE7qkJgWqqMFnqM/T2204gCCiVCQY+RE2IH2cTN
JLFFryMdL7dvV0vcOdqDqEGuyG+H3poFwxH6RjLJPGvi4uRpDlo9nnv/9KTqWx5Z+8TDmN2CyPRm
LpAECe6jbfu0bi5IMHjNNks5rUbmcC3TRb1htQ==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Jqz7cpHlqc5tw6YpaKO3T0tzXSzy6z8WTsdOiCZ2OBo=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iGmonpSE+mRP22GTbQ9n0j4Yqm4xa5+sIOJRryD6otE=</DigestValue>
      </Reference>
      <Reference URI="/xl/styles.xml?ContentType=application/vnd.openxmlformats-officedocument.spreadsheetml.styles+xml">
        <DigestMethod Algorithm="http://www.w3.org/2001/04/xmlenc#sha256"/>
        <DigestValue>kv+khzwu8V7ncYCxEwqgGAu8NG0tIijA89T64IE0eWA=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FtUj5fjnWpyayU0eh13LbFV6YkBMih9uqZiSC9jJ0Fw=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gzY6AMRnbUsDK2ijMJMDeYdCAs9F01rhekMEi6rIqOA=</DigestValue>
      </Reference>
      <Reference URI="/xl/worksheets/sheet3.xml?ContentType=application/vnd.openxmlformats-officedocument.spreadsheetml.worksheet+xml">
        <DigestMethod Algorithm="http://www.w3.org/2001/04/xmlenc#sha256"/>
        <DigestValue>pa0wv1tvcW6VPHqQ47NG1AJzthzb8rBPWafoNHx/UTM=</DigestValue>
      </Reference>
      <Reference URI="/xl/worksheets/sheet4.xml?ContentType=application/vnd.openxmlformats-officedocument.spreadsheetml.worksheet+xml">
        <DigestMethod Algorithm="http://www.w3.org/2001/04/xmlenc#sha256"/>
        <DigestValue>bn4UZ0IM6vMCAHwczD4VDJ1Wht29MfgJEktwvtNhoGU=</DigestValue>
      </Reference>
      <Reference URI="/xl/worksheets/sheet5.xml?ContentType=application/vnd.openxmlformats-officedocument.spreadsheetml.worksheet+xml">
        <DigestMethod Algorithm="http://www.w3.org/2001/04/xmlenc#sha256"/>
        <DigestValue>y7LqqKsl8fOmj0cXTEPRAk0PcXy4xoILg1yicNS7FSA=</DigestValue>
      </Reference>
      <Reference URI="/xl/worksheets/sheet6.xml?ContentType=application/vnd.openxmlformats-officedocument.spreadsheetml.worksheet+xml">
        <DigestMethod Algorithm="http://www.w3.org/2001/04/xmlenc#sha256"/>
        <DigestValue>xe2cbC+iAABFz6Jky3/4edF1sIEh5ZIpN6bSy7q5POI=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2024-09-30T09:05:50Z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2024-09-30T09:05:50Z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qfMjviunqrlfSjqth8jbcTTbq2S9DoGDhtwLwpy42wA=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bhonZKtlcDfY4I5ldRsigcZ2OYTdEuiD9ftxo78QeZM=</DigestValue>
    </Reference>
  </SignedInfo>
  <SignatureValue>GWRHD+exwOscFkr9d11TKqIfMErO7tmRZKfxdrvEWyDh0XzrscxMeY69qyUK+V2wuTqiywvuvrMA
rE+AeiI0/L5PGk25xJRZqaeqNg9RFwaASLikvJfwSbVGVCT9PYwp2s44npA/PRN/jnKyJ1XeZf4Y
XkloSLBfiwIvWrJB1Jm6aKjndaF9k5l+tuWkBwx8KRfwKjfehzGVa19/FTUbN2ANMe/nKvdMIw6E
UoNTzKpIIjPxlu5Og3g5D16ssCbqN8fHCmX1p59mx1BEAUMY5HHabD3Mqv0UBULBFG5zAA7lG3H8
0i/Ro/g1reqqjX8a7xRU54rBgLbtgU8C9dTlAg==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Jqz7cpHlqc5tw6YpaKO3T0tzXSzy6z8WTsdOiCZ2OBo=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iGmonpSE+mRP22GTbQ9n0j4Yqm4xa5+sIOJRryD6otE=</DigestValue>
      </Reference>
      <Reference URI="/xl/styles.xml?ContentType=application/vnd.openxmlformats-officedocument.spreadsheetml.styles+xml">
        <DigestMethod Algorithm="http://www.w3.org/2001/04/xmlenc#sha256"/>
        <DigestValue>kv+khzwu8V7ncYCxEwqgGAu8NG0tIijA89T64IE0eWA=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FtUj5fjnWpyayU0eh13LbFV6YkBMih9uqZiSC9jJ0Fw=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gzY6AMRnbUsDK2ijMJMDeYdCAs9F01rhekMEi6rIqOA=</DigestValue>
      </Reference>
      <Reference URI="/xl/worksheets/sheet3.xml?ContentType=application/vnd.openxmlformats-officedocument.spreadsheetml.worksheet+xml">
        <DigestMethod Algorithm="http://www.w3.org/2001/04/xmlenc#sha256"/>
        <DigestValue>pa0wv1tvcW6VPHqQ47NG1AJzthzb8rBPWafoNHx/UTM=</DigestValue>
      </Reference>
      <Reference URI="/xl/worksheets/sheet4.xml?ContentType=application/vnd.openxmlformats-officedocument.spreadsheetml.worksheet+xml">
        <DigestMethod Algorithm="http://www.w3.org/2001/04/xmlenc#sha256"/>
        <DigestValue>bn4UZ0IM6vMCAHwczD4VDJ1Wht29MfgJEktwvtNhoGU=</DigestValue>
      </Reference>
      <Reference URI="/xl/worksheets/sheet5.xml?ContentType=application/vnd.openxmlformats-officedocument.spreadsheetml.worksheet+xml">
        <DigestMethod Algorithm="http://www.w3.org/2001/04/xmlenc#sha256"/>
        <DigestValue>y7LqqKsl8fOmj0cXTEPRAk0PcXy4xoILg1yicNS7FSA=</DigestValue>
      </Reference>
      <Reference URI="/xl/worksheets/sheet6.xml?ContentType=application/vnd.openxmlformats-officedocument.spreadsheetml.worksheet+xml">
        <DigestMethod Algorithm="http://www.w3.org/2001/04/xmlenc#sha256"/>
        <DigestValue>xe2cbC+iAABFz6Jky3/4edF1sIEh5ZIpN6bSy7q5POI=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2024-09-30T11:02:39Z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2024-09-30T11:02:39Z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2024-09-04T05:23:55Z</cp:lastPrinted>
  <dcterms:created xsi:type="dcterms:W3CDTF">2014-09-25T08:23:57Z</dcterms:created>
  <dcterms:modified xsi:type="dcterms:W3CDTF">2024-09-30T01:14:15Z</dcterms:modified>
</cp:coreProperties>
</file>