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<sst xmlns="http://schemas.openxmlformats.org/spreadsheetml/2006/main" count="1392" uniqueCount="601">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</sst>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49" applyNumberFormat="0" applyAlignment="0" applyProtection="0"/>
    <xf numFmtId="0" fontId="106" fillId="44" borderId="52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46" applyNumberFormat="0" applyFill="0" applyAlignment="0" applyProtection="0"/>
    <xf numFmtId="0" fontId="97" fillId="0" borderId="47" applyNumberFormat="0" applyFill="0" applyAlignment="0" applyProtection="0"/>
    <xf numFmtId="0" fontId="98" fillId="0" borderId="48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49" applyNumberFormat="0" applyAlignment="0" applyProtection="0"/>
    <xf numFmtId="0" fontId="105" fillId="0" borderId="51" applyNumberFormat="0" applyFill="0" applyAlignment="0" applyProtection="0"/>
    <xf numFmtId="0" fontId="101" fillId="41" borderId="0" applyNumberFormat="0" applyBorder="0" applyAlignment="0" applyProtection="0"/>
    <xf numFmtId="0" fontId="103" fillId="43" borderId="50" applyNumberFormat="0" applyAlignment="0" applyProtection="0"/>
    <xf numFmtId="0" fontId="95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56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57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58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58"/>
    <xf numFmtId="204" fontId="134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0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1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6">
      <alignment horizontal="left" vertical="top"/>
    </xf>
    <xf numFmtId="0" fontId="147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49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49" applyNumberFormat="0" applyAlignment="0" applyProtection="0"/>
    <xf numFmtId="0" fontId="168" fillId="44" borderId="52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46" applyNumberFormat="0" applyFill="0" applyAlignment="0" applyProtection="0"/>
    <xf numFmtId="0" fontId="159" fillId="0" borderId="47" applyNumberFormat="0" applyFill="0" applyAlignment="0" applyProtection="0"/>
    <xf numFmtId="0" fontId="160" fillId="0" borderId="48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49" applyNumberFormat="0" applyAlignment="0" applyProtection="0"/>
    <xf numFmtId="0" fontId="167" fillId="0" borderId="51" applyNumberFormat="0" applyFill="0" applyAlignment="0" applyProtection="0"/>
    <xf numFmtId="0" fontId="163" fillId="41" borderId="0" applyNumberFormat="0" applyBorder="0" applyAlignment="0" applyProtection="0"/>
    <xf numFmtId="0" fontId="1" fillId="45" borderId="53" applyNumberFormat="0" applyFont="0" applyAlignment="0" applyProtection="0"/>
    <xf numFmtId="0" fontId="165" fillId="43" borderId="50" applyNumberFormat="0" applyAlignment="0" applyProtection="0"/>
    <xf numFmtId="0" fontId="157" fillId="0" borderId="0" applyNumberFormat="0" applyFill="0" applyBorder="0" applyAlignment="0" applyProtection="0"/>
    <xf numFmtId="0" fontId="171" fillId="0" borderId="54" applyNumberFormat="0" applyFill="0" applyAlignment="0" applyProtection="0"/>
    <xf numFmtId="0" fontId="169" fillId="0" borderId="0" applyNumberFormat="0" applyFill="0" applyBorder="0" applyAlignment="0" applyProtection="0"/>
    <xf numFmtId="0" fontId="110" fillId="0" borderId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168" fontId="173" fillId="0" borderId="18" xfId="64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68" fontId="93" fillId="0" borderId="18" xfId="64" applyNumberFormat="1" applyFont="1" applyFill="1" applyBorder="1" applyAlignment="1">
      <alignment horizontal="right"/>
    </xf>
    <xf numFmtId="178" fontId="7" fillId="0" borderId="16" xfId="65" applyNumberFormat="1" applyFont="1" applyFill="1" applyBorder="1" applyAlignment="1"/>
    <xf numFmtId="169" fontId="11" fillId="0" borderId="19" xfId="64" applyFont="1" applyFill="1" applyBorder="1" applyAlignment="1"/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29" borderId="0" xfId="459" applyFont="1" applyFill="1"/>
    <xf numFmtId="170" fontId="174" fillId="29" borderId="0" xfId="457" applyFont="1" applyFill="1" applyAlignment="1">
      <alignment vertical="center"/>
    </xf>
    <xf numFmtId="170" fontId="174" fillId="29" borderId="0" xfId="458" applyFont="1" applyFill="1" applyAlignment="1">
      <alignment vertical="center"/>
    </xf>
    <xf numFmtId="2" fontId="174" fillId="29" borderId="0" xfId="693" applyNumberFormat="1" applyFont="1" applyFill="1" applyAlignment="1">
      <alignment vertical="center"/>
    </xf>
    <xf numFmtId="170" fontId="174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3" t="s">
        <v>50</v>
      </c>
      <c r="B2" s="294"/>
      <c r="C2" s="294"/>
      <c r="D2" s="294"/>
      <c r="E2" s="294"/>
      <c r="F2" s="29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5" t="s">
        <v>51</v>
      </c>
      <c r="D3" s="295"/>
      <c r="E3" s="295"/>
      <c r="F3" s="295"/>
      <c r="G3" s="295"/>
      <c r="H3" s="295"/>
      <c r="I3" s="295"/>
      <c r="J3" s="295"/>
      <c r="K3" s="295"/>
      <c r="L3" s="295"/>
      <c r="M3" s="296" t="s">
        <v>23</v>
      </c>
      <c r="N3" s="303"/>
      <c r="O3" s="310" t="s">
        <v>24</v>
      </c>
      <c r="P3" s="311"/>
      <c r="Q3" s="296" t="s">
        <v>5</v>
      </c>
      <c r="R3" s="296"/>
      <c r="S3" s="303"/>
      <c r="T3" s="298"/>
      <c r="U3" s="305" t="s">
        <v>26</v>
      </c>
      <c r="V3" s="306"/>
      <c r="W3" s="307" t="s">
        <v>25</v>
      </c>
    </row>
    <row r="4" spans="1:23" ht="12.75" customHeight="1">
      <c r="A4" s="303" t="s">
        <v>27</v>
      </c>
      <c r="B4" s="296" t="s">
        <v>28</v>
      </c>
      <c r="C4" s="296" t="s">
        <v>29</v>
      </c>
      <c r="D4" s="296" t="s">
        <v>30</v>
      </c>
      <c r="E4" s="296" t="s">
        <v>31</v>
      </c>
      <c r="F4" s="296" t="s">
        <v>32</v>
      </c>
      <c r="G4" s="296" t="s">
        <v>33</v>
      </c>
      <c r="H4" s="299" t="s">
        <v>52</v>
      </c>
      <c r="I4" s="296" t="s">
        <v>34</v>
      </c>
      <c r="J4" s="298"/>
      <c r="K4" s="296" t="s">
        <v>35</v>
      </c>
      <c r="L4" s="296" t="s">
        <v>36</v>
      </c>
      <c r="M4" s="296" t="s">
        <v>35</v>
      </c>
      <c r="N4" s="296" t="s">
        <v>37</v>
      </c>
      <c r="O4" s="296" t="s">
        <v>35</v>
      </c>
      <c r="P4" s="296" t="s">
        <v>37</v>
      </c>
      <c r="Q4" s="296" t="s">
        <v>38</v>
      </c>
      <c r="R4" s="296" t="s">
        <v>39</v>
      </c>
      <c r="S4" s="296" t="s">
        <v>36</v>
      </c>
      <c r="T4" s="296" t="s">
        <v>39</v>
      </c>
      <c r="U4" s="299" t="s">
        <v>36</v>
      </c>
      <c r="V4" s="296" t="s">
        <v>39</v>
      </c>
      <c r="W4" s="308"/>
    </row>
    <row r="5" spans="1:23">
      <c r="A5" s="298"/>
      <c r="B5" s="298"/>
      <c r="C5" s="298"/>
      <c r="D5" s="298"/>
      <c r="E5" s="298"/>
      <c r="F5" s="298"/>
      <c r="G5" s="298"/>
      <c r="H5" s="300"/>
      <c r="I5" s="106" t="s">
        <v>40</v>
      </c>
      <c r="J5" s="106" t="s">
        <v>41</v>
      </c>
      <c r="K5" s="298"/>
      <c r="L5" s="298"/>
      <c r="M5" s="298"/>
      <c r="N5" s="298"/>
      <c r="O5" s="298"/>
      <c r="P5" s="298"/>
      <c r="Q5" s="297"/>
      <c r="R5" s="297"/>
      <c r="S5" s="298"/>
      <c r="T5" s="297"/>
      <c r="U5" s="300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1" t="s">
        <v>5</v>
      </c>
      <c r="B179" s="30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7" t="s">
        <v>210</v>
      </c>
      <c r="B1" s="317"/>
      <c r="C1" s="317"/>
      <c r="D1" s="317"/>
      <c r="E1" s="317"/>
      <c r="F1" s="317"/>
      <c r="G1" s="31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8" t="e">
        <f>#REF!</f>
        <v>#REF!</v>
      </c>
      <c r="C2" s="319"/>
      <c r="D2" s="31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6"/>
      <c r="C3" s="316"/>
      <c r="D3" s="31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2">
        <v>41948</v>
      </c>
      <c r="C4" s="312"/>
      <c r="D4" s="31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2">
        <v>41949</v>
      </c>
      <c r="C5" s="312"/>
      <c r="D5" s="31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6">
        <v>111000</v>
      </c>
      <c r="C6" s="316"/>
      <c r="D6" s="31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2" t="s">
        <v>226</v>
      </c>
      <c r="C9" s="312"/>
      <c r="D9" s="31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6" t="e">
        <f>VLOOKUP(I11,#REF!,4,0)*1000</f>
        <v>#REF!</v>
      </c>
      <c r="C11" s="316"/>
      <c r="D11" s="31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6">
        <v>10000</v>
      </c>
      <c r="C17" s="316"/>
      <c r="D17" s="31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6">
        <v>10000</v>
      </c>
      <c r="C19" s="316"/>
      <c r="D19" s="31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2"/>
      <c r="C21" s="312"/>
      <c r="D21" s="31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3" t="s">
        <v>241</v>
      </c>
      <c r="F23" s="313"/>
      <c r="G23" s="31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1" t="s">
        <v>328</v>
      </c>
      <c r="F1" s="321"/>
      <c r="G1" s="322" t="s">
        <v>329</v>
      </c>
      <c r="H1" s="32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0" t="s">
        <v>398</v>
      </c>
      <c r="C62" s="320" t="s">
        <v>310</v>
      </c>
      <c r="D62" s="320" t="s">
        <v>403</v>
      </c>
      <c r="E62" s="324">
        <v>140130</v>
      </c>
      <c r="F62" s="324">
        <v>7</v>
      </c>
      <c r="G62" s="40">
        <v>215002</v>
      </c>
      <c r="H62" s="40">
        <v>0</v>
      </c>
    </row>
    <row r="63" spans="1:9" s="40" customFormat="1">
      <c r="B63" s="320"/>
      <c r="C63" s="320"/>
      <c r="D63" s="320"/>
      <c r="E63" s="324"/>
      <c r="F63" s="32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5" t="s">
        <v>20</v>
      </c>
      <c r="C32" s="325"/>
      <c r="D32" s="325"/>
      <c r="E32" s="325"/>
      <c r="F32" s="325"/>
      <c r="G32" s="32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5" t="s">
        <v>14</v>
      </c>
      <c r="C39" s="325"/>
      <c r="D39" s="325"/>
      <c r="E39" s="325"/>
      <c r="F39" s="325"/>
      <c r="G39" s="32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6"/>
      <c r="E43" s="327"/>
      <c r="F43" s="327"/>
      <c r="G43" s="32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3"/>
  <sheetViews>
    <sheetView tabSelected="1" topLeftCell="A36" zoomScale="75" zoomScaleNormal="75" workbookViewId="0">
      <selection activeCell="D61" sqref="D61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8" t="s">
        <v>563</v>
      </c>
      <c r="C1" s="328"/>
      <c r="D1" s="328"/>
      <c r="E1" s="328"/>
      <c r="F1" s="328"/>
      <c r="G1" s="328"/>
    </row>
    <row r="2" spans="2:7" ht="15.75" customHeight="1">
      <c r="B2" s="352" t="s">
        <v>564</v>
      </c>
      <c r="C2" s="352"/>
      <c r="D2" s="352"/>
      <c r="E2" s="352"/>
      <c r="F2" s="352"/>
      <c r="G2" s="352"/>
    </row>
    <row r="3" spans="2:7" ht="19.5" customHeight="1">
      <c r="B3" s="353" t="s">
        <v>582</v>
      </c>
      <c r="C3" s="353"/>
      <c r="D3" s="353"/>
      <c r="E3" s="353"/>
      <c r="F3" s="353"/>
      <c r="G3" s="353"/>
    </row>
    <row r="4" spans="2:7" ht="18" customHeight="1">
      <c r="B4" s="354" t="s">
        <v>565</v>
      </c>
      <c r="C4" s="354"/>
      <c r="D4" s="354"/>
      <c r="E4" s="354"/>
      <c r="F4" s="354"/>
      <c r="G4" s="354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8" t="s">
        <v>566</v>
      </c>
      <c r="C6" s="328"/>
      <c r="D6" s="328"/>
      <c r="E6" s="328"/>
      <c r="F6" s="328"/>
      <c r="G6" s="328"/>
    </row>
    <row r="7" spans="2:7" ht="15.75" customHeight="1">
      <c r="B7" s="328" t="s">
        <v>567</v>
      </c>
      <c r="C7" s="328"/>
      <c r="D7" s="328"/>
      <c r="E7" s="328"/>
      <c r="F7" s="328"/>
      <c r="G7" s="328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7" t="s">
        <v>572</v>
      </c>
      <c r="C18" s="347"/>
      <c r="D18" s="347"/>
      <c r="E18" s="161" t="str">
        <f>"Từ ngày "&amp;TEXT(H18,"dd/mm/yyyy")&amp;" đến "&amp;TEXT(H19,"dd/mm/yyyy")</f>
        <v>Từ ngày 09/09/2024 đến 15/09/2024</v>
      </c>
      <c r="H18" s="176">
        <v>45544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09/09/2024 to 15/09/2024</v>
      </c>
      <c r="H19" s="176">
        <f>H18+6</f>
        <v>45550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45551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2">
        <f>E20</f>
        <v>45551</v>
      </c>
      <c r="F21" s="362"/>
      <c r="G21" s="362"/>
      <c r="H21" s="362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5" t="s">
        <v>531</v>
      </c>
      <c r="C23" s="356"/>
      <c r="D23" s="357" t="s">
        <v>541</v>
      </c>
      <c r="E23" s="356"/>
      <c r="F23" s="289" t="s">
        <v>542</v>
      </c>
      <c r="G23" s="290" t="s">
        <v>560</v>
      </c>
      <c r="I23" s="179"/>
      <c r="L23" s="184"/>
    </row>
    <row r="24" spans="2:12" ht="15.75" customHeight="1">
      <c r="B24" s="358" t="s">
        <v>27</v>
      </c>
      <c r="C24" s="359"/>
      <c r="D24" s="360" t="s">
        <v>330</v>
      </c>
      <c r="E24" s="361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45550</v>
      </c>
      <c r="G25" s="189">
        <f>+H18-1</f>
        <v>45543</v>
      </c>
      <c r="H25" s="190"/>
      <c r="I25" s="179"/>
      <c r="L25" s="184"/>
    </row>
    <row r="26" spans="2:12" ht="15.75" customHeight="1">
      <c r="B26" s="350" t="s">
        <v>574</v>
      </c>
      <c r="C26" s="351"/>
      <c r="D26" s="191" t="s">
        <v>544</v>
      </c>
      <c r="E26" s="191"/>
      <c r="F26" s="192"/>
      <c r="G26" s="283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72"/>
      <c r="G27" s="268"/>
      <c r="I27" s="198"/>
      <c r="L27" s="193"/>
    </row>
    <row r="28" spans="2:12" ht="15.75" customHeight="1">
      <c r="B28" s="343">
        <v>1</v>
      </c>
      <c r="C28" s="344"/>
      <c r="D28" s="199" t="s">
        <v>546</v>
      </c>
      <c r="E28" s="200"/>
      <c r="F28" s="273"/>
      <c r="G28" s="285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68"/>
      <c r="G29" s="268"/>
      <c r="I29" s="201"/>
      <c r="L29" s="193"/>
    </row>
    <row r="30" spans="2:12" ht="15.75" customHeight="1">
      <c r="B30" s="345">
        <v>1.1000000000000001</v>
      </c>
      <c r="C30" s="346"/>
      <c r="D30" s="206" t="s">
        <v>584</v>
      </c>
      <c r="E30" s="207"/>
      <c r="F30" s="163">
        <f>G34</f>
        <v>246872923218</v>
      </c>
      <c r="G30" s="163">
        <v>250336109262</v>
      </c>
      <c r="H30" s="208"/>
      <c r="I30" s="209"/>
      <c r="J30" s="208"/>
      <c r="K30" s="208"/>
      <c r="L30" s="184"/>
    </row>
    <row r="31" spans="2:12" ht="15.75" customHeight="1">
      <c r="B31" s="348">
        <v>1.2</v>
      </c>
      <c r="C31" s="349"/>
      <c r="D31" s="210" t="s">
        <v>585</v>
      </c>
      <c r="E31" s="211"/>
      <c r="F31" s="258">
        <f>G35</f>
        <v>12149.11</v>
      </c>
      <c r="G31" s="258">
        <v>12315.88</v>
      </c>
      <c r="H31" s="208"/>
      <c r="I31" s="209"/>
      <c r="J31" s="208"/>
      <c r="K31" s="208"/>
      <c r="L31" s="184"/>
    </row>
    <row r="32" spans="2:12" ht="15.75" customHeight="1">
      <c r="B32" s="343">
        <v>2</v>
      </c>
      <c r="C32" s="344"/>
      <c r="D32" s="199" t="s">
        <v>548</v>
      </c>
      <c r="E32" s="200"/>
      <c r="F32" s="259"/>
      <c r="G32" s="259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60"/>
      <c r="G33" s="260"/>
      <c r="H33" s="208"/>
      <c r="I33" s="209"/>
      <c r="J33" s="208"/>
      <c r="K33" s="208"/>
      <c r="L33" s="184"/>
    </row>
    <row r="34" spans="2:12" ht="15.75" customHeight="1">
      <c r="B34" s="345">
        <v>2.1</v>
      </c>
      <c r="C34" s="346"/>
      <c r="D34" s="206" t="s">
        <v>586</v>
      </c>
      <c r="E34" s="207"/>
      <c r="F34" s="278">
        <v>242678503483</v>
      </c>
      <c r="G34" s="163">
        <v>246872923218</v>
      </c>
      <c r="H34" s="208"/>
      <c r="I34" s="209"/>
      <c r="J34" s="208"/>
      <c r="K34" s="208"/>
      <c r="L34" s="214"/>
    </row>
    <row r="35" spans="2:12" ht="15.75" customHeight="1">
      <c r="B35" s="348">
        <v>2.2000000000000002</v>
      </c>
      <c r="C35" s="349"/>
      <c r="D35" s="215" t="s">
        <v>587</v>
      </c>
      <c r="E35" s="205"/>
      <c r="F35" s="279">
        <v>12000.85</v>
      </c>
      <c r="G35" s="258">
        <v>12149.11</v>
      </c>
      <c r="H35" s="208"/>
      <c r="I35" s="209"/>
      <c r="J35" s="208"/>
      <c r="K35" s="208"/>
    </row>
    <row r="36" spans="2:12" ht="15.75" customHeight="1">
      <c r="B36" s="330">
        <v>3</v>
      </c>
      <c r="C36" s="331"/>
      <c r="D36" s="216" t="s">
        <v>576</v>
      </c>
      <c r="E36" s="217"/>
      <c r="F36" s="261"/>
      <c r="G36" s="261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284">
        <f>F34-F30</f>
        <v>-4194419735</v>
      </c>
      <c r="G37" s="284">
        <f>G34-G30</f>
        <v>-3463186044</v>
      </c>
      <c r="H37" s="208"/>
      <c r="I37" s="209"/>
      <c r="J37" s="208"/>
      <c r="K37" s="208"/>
    </row>
    <row r="38" spans="2:12" ht="15.75" customHeight="1">
      <c r="B38" s="332">
        <v>3.1</v>
      </c>
      <c r="C38" s="333"/>
      <c r="D38" s="222" t="s">
        <v>550</v>
      </c>
      <c r="E38" s="223"/>
      <c r="F38" s="261"/>
      <c r="G38" s="261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284">
        <f>F37-F41</f>
        <v>-2994187176</v>
      </c>
      <c r="G39" s="284">
        <f>G37-G41</f>
        <v>-3391046867</v>
      </c>
      <c r="H39" s="208"/>
      <c r="I39" s="209"/>
      <c r="J39" s="208"/>
      <c r="K39" s="208"/>
    </row>
    <row r="40" spans="2:12" ht="15.75" customHeight="1">
      <c r="B40" s="334">
        <v>3.2</v>
      </c>
      <c r="C40" s="335"/>
      <c r="D40" s="227" t="s">
        <v>583</v>
      </c>
      <c r="E40" s="228"/>
      <c r="F40" s="262"/>
      <c r="G40" s="262"/>
      <c r="H40" s="208"/>
      <c r="I40" s="209"/>
      <c r="J40" s="208"/>
      <c r="K40" s="208"/>
    </row>
    <row r="41" spans="2:12" ht="15.75" customHeight="1">
      <c r="B41" s="229"/>
      <c r="C41" s="230"/>
      <c r="D41" s="167" t="s">
        <v>579</v>
      </c>
      <c r="E41" s="226"/>
      <c r="F41" s="282">
        <v>-1200232559</v>
      </c>
      <c r="G41" s="282">
        <v>-72139177</v>
      </c>
      <c r="H41" s="208"/>
      <c r="I41" s="276"/>
      <c r="J41" s="208"/>
      <c r="K41" s="208"/>
    </row>
    <row r="42" spans="2:12" ht="15.75" customHeight="1">
      <c r="B42" s="334">
        <v>3.3</v>
      </c>
      <c r="C42" s="335"/>
      <c r="D42" s="222" t="s">
        <v>552</v>
      </c>
      <c r="E42" s="223"/>
      <c r="F42" s="263"/>
      <c r="G42" s="263"/>
      <c r="H42" s="208"/>
      <c r="I42" s="209"/>
      <c r="J42" s="208"/>
      <c r="K42" s="208"/>
    </row>
    <row r="43" spans="2:12" ht="15.75" customHeight="1">
      <c r="B43" s="224"/>
      <c r="C43" s="231"/>
      <c r="D43" s="167" t="s">
        <v>553</v>
      </c>
      <c r="E43" s="226"/>
      <c r="F43" s="264"/>
      <c r="G43" s="264"/>
      <c r="H43" s="208"/>
      <c r="I43" s="209"/>
      <c r="J43" s="208"/>
      <c r="K43" s="208"/>
    </row>
    <row r="44" spans="2:12" ht="15.75" customHeight="1">
      <c r="B44" s="330">
        <v>4</v>
      </c>
      <c r="C44" s="336">
        <v>4</v>
      </c>
      <c r="D44" s="232" t="s">
        <v>575</v>
      </c>
      <c r="E44" s="223"/>
      <c r="F44" s="277"/>
      <c r="G44" s="277"/>
      <c r="H44" s="208"/>
      <c r="I44" s="209"/>
      <c r="J44" s="208"/>
      <c r="K44" s="208"/>
    </row>
    <row r="45" spans="2:12" ht="15.75" customHeight="1">
      <c r="B45" s="233"/>
      <c r="C45" s="234"/>
      <c r="D45" s="167" t="s">
        <v>578</v>
      </c>
      <c r="E45" s="226"/>
      <c r="F45" s="265">
        <f>F35/F31-1</f>
        <v>-1.2203363044700377E-2</v>
      </c>
      <c r="G45" s="265">
        <f>G35/G31-1</f>
        <v>-1.354105431361774E-2</v>
      </c>
      <c r="H45" s="198"/>
      <c r="I45" s="209"/>
      <c r="J45" s="208"/>
      <c r="K45" s="208"/>
    </row>
    <row r="46" spans="2:12" ht="15.75" customHeight="1">
      <c r="B46" s="330">
        <v>5</v>
      </c>
      <c r="C46" s="336"/>
      <c r="D46" s="235" t="s">
        <v>554</v>
      </c>
      <c r="E46" s="236"/>
      <c r="F46" s="266"/>
      <c r="G46" s="266"/>
      <c r="H46" s="208"/>
      <c r="I46" s="209"/>
      <c r="J46" s="208"/>
      <c r="K46" s="208"/>
    </row>
    <row r="47" spans="2:12" ht="15.75" customHeight="1">
      <c r="B47" s="218"/>
      <c r="C47" s="219"/>
      <c r="D47" s="237" t="s">
        <v>555</v>
      </c>
      <c r="E47" s="238"/>
      <c r="F47" s="267"/>
      <c r="G47" s="267"/>
      <c r="H47" s="208"/>
      <c r="I47" s="209"/>
      <c r="J47" s="208"/>
      <c r="K47" s="208"/>
    </row>
    <row r="48" spans="2:12" ht="15.75" customHeight="1">
      <c r="B48" s="341">
        <v>5.0999999999999996</v>
      </c>
      <c r="C48" s="342"/>
      <c r="D48" s="239" t="s">
        <v>588</v>
      </c>
      <c r="E48" s="207"/>
      <c r="F48" s="281">
        <v>12961.94</v>
      </c>
      <c r="G48" s="286">
        <v>12961.94</v>
      </c>
      <c r="H48" s="208"/>
      <c r="I48" s="209"/>
      <c r="J48" s="208"/>
      <c r="K48" s="208"/>
    </row>
    <row r="49" spans="2:11" ht="15.75" customHeight="1">
      <c r="B49" s="341">
        <v>5.2</v>
      </c>
      <c r="C49" s="342"/>
      <c r="D49" s="240" t="s">
        <v>589</v>
      </c>
      <c r="E49" s="241"/>
      <c r="F49" s="281">
        <v>10812.96</v>
      </c>
      <c r="G49" s="287">
        <v>10812.96</v>
      </c>
      <c r="H49" s="208"/>
      <c r="I49" s="209"/>
      <c r="J49" s="208"/>
      <c r="K49" s="208"/>
    </row>
    <row r="50" spans="2:11" ht="15.75" customHeight="1">
      <c r="B50" s="339">
        <v>6</v>
      </c>
      <c r="C50" s="340"/>
      <c r="D50" s="242" t="s">
        <v>595</v>
      </c>
      <c r="E50" s="243"/>
      <c r="F50" s="269"/>
      <c r="G50" s="288"/>
      <c r="H50" s="208"/>
      <c r="I50" s="209"/>
      <c r="J50" s="208"/>
      <c r="K50" s="208"/>
    </row>
    <row r="51" spans="2:11" ht="15.75" customHeight="1">
      <c r="B51" s="341">
        <v>6.1</v>
      </c>
      <c r="C51" s="342">
        <v>6.1</v>
      </c>
      <c r="D51" s="244" t="s">
        <v>596</v>
      </c>
      <c r="E51" s="245"/>
      <c r="F51" s="280">
        <v>506945.52</v>
      </c>
      <c r="G51" s="280">
        <v>508139.05</v>
      </c>
      <c r="H51" s="275"/>
      <c r="I51" s="209"/>
      <c r="J51" s="208"/>
      <c r="K51" s="208"/>
    </row>
    <row r="52" spans="2:11" ht="15.75" customHeight="1">
      <c r="B52" s="341">
        <v>6.2</v>
      </c>
      <c r="C52" s="342"/>
      <c r="D52" s="206" t="s">
        <v>590</v>
      </c>
      <c r="E52" s="239"/>
      <c r="F52" s="270">
        <f>F51*F35</f>
        <v>6083777143.6920004</v>
      </c>
      <c r="G52" s="270">
        <f>G51*G35</f>
        <v>6173437213.7455006</v>
      </c>
      <c r="H52" s="274"/>
      <c r="I52" s="209"/>
      <c r="J52" s="208"/>
      <c r="K52" s="208"/>
    </row>
    <row r="53" spans="2:11" ht="15.75" customHeight="1" thickBot="1">
      <c r="B53" s="337">
        <v>6.2</v>
      </c>
      <c r="C53" s="338">
        <v>6.3</v>
      </c>
      <c r="D53" s="246" t="s">
        <v>594</v>
      </c>
      <c r="E53" s="246"/>
      <c r="F53" s="271">
        <f>F52/F34</f>
        <v>2.5069287375584046E-2</v>
      </c>
      <c r="G53" s="271">
        <f>G52/G34</f>
        <v>2.5006538316452286E-2</v>
      </c>
      <c r="H53" s="274"/>
      <c r="I53" s="209"/>
      <c r="J53" s="208"/>
      <c r="K53" s="208"/>
    </row>
    <row r="54" spans="2:11" ht="15.75" customHeight="1">
      <c r="B54" s="247"/>
      <c r="C54" s="247"/>
      <c r="D54" s="247"/>
      <c r="E54" s="247"/>
      <c r="F54" s="248"/>
      <c r="G54" s="248"/>
    </row>
    <row r="55" spans="2:11">
      <c r="C55" s="249"/>
      <c r="D55" s="250" t="s">
        <v>556</v>
      </c>
      <c r="E55" s="250"/>
      <c r="F55" s="329" t="s">
        <v>557</v>
      </c>
      <c r="G55" s="329"/>
    </row>
    <row r="56" spans="2:11">
      <c r="C56" s="249"/>
      <c r="D56" s="251" t="s">
        <v>591</v>
      </c>
      <c r="E56" s="250"/>
      <c r="F56" s="363" t="s">
        <v>558</v>
      </c>
      <c r="G56" s="329"/>
    </row>
    <row r="57" spans="2:11" ht="14.25" customHeight="1">
      <c r="D57" s="252"/>
      <c r="E57" s="252"/>
      <c r="F57" s="174"/>
      <c r="G57" s="174"/>
    </row>
    <row r="58" spans="2:11" ht="14.25" customHeight="1">
      <c r="B58" s="253"/>
      <c r="C58" s="253"/>
    </row>
    <row r="59" spans="2:11" ht="14.25" customHeight="1">
      <c r="B59" s="253"/>
      <c r="C59" s="253"/>
    </row>
    <row r="60" spans="2:11" ht="14.25" customHeight="1">
      <c r="B60" s="253"/>
      <c r="C60" s="253"/>
    </row>
    <row r="61" spans="2:11" ht="14.25" customHeight="1">
      <c r="B61" s="253"/>
      <c r="C61" s="253"/>
    </row>
    <row r="62" spans="2:11" ht="14.25" customHeight="1">
      <c r="B62" s="253"/>
      <c r="C62" s="253"/>
    </row>
    <row r="63" spans="2:11" ht="14.25" customHeight="1">
      <c r="B63" s="253"/>
      <c r="C63" s="253"/>
    </row>
    <row r="64" spans="2:11" ht="14.25" customHeight="1">
      <c r="B64" s="253"/>
      <c r="C64" s="253"/>
    </row>
    <row r="65" spans="2:12" s="365" customFormat="1">
      <c r="B65" s="370" t="s">
        <v>597</v>
      </c>
      <c r="C65" s="370"/>
      <c r="D65" s="370"/>
      <c r="E65" s="370"/>
      <c r="F65" s="377" t="s">
        <v>598</v>
      </c>
      <c r="G65" s="377"/>
      <c r="H65" s="366"/>
      <c r="I65" s="367"/>
      <c r="J65" s="368"/>
      <c r="K65" s="369"/>
      <c r="L65" s="369"/>
    </row>
    <row r="66" spans="2:12" s="365" customFormat="1" ht="17.25" customHeight="1">
      <c r="B66" s="371" t="s">
        <v>599</v>
      </c>
      <c r="C66" s="372"/>
      <c r="D66" s="372"/>
      <c r="E66" s="372"/>
      <c r="F66" s="373"/>
      <c r="G66" s="374"/>
      <c r="H66" s="366"/>
      <c r="I66" s="367"/>
      <c r="J66" s="368"/>
      <c r="K66" s="369"/>
      <c r="L66" s="369"/>
    </row>
    <row r="67" spans="2:12" s="365" customFormat="1" ht="15.75" customHeight="1">
      <c r="B67" s="373" t="s">
        <v>600</v>
      </c>
      <c r="C67" s="375"/>
      <c r="D67" s="375"/>
      <c r="E67" s="375"/>
      <c r="F67" s="371"/>
      <c r="G67" s="374"/>
      <c r="H67" s="366"/>
      <c r="I67" s="367"/>
      <c r="J67" s="368"/>
      <c r="K67" s="369"/>
      <c r="L67" s="369"/>
    </row>
    <row r="68" spans="2:12" ht="14.25" customHeight="1">
      <c r="B68" s="253"/>
      <c r="C68" s="253"/>
      <c r="D68" s="291"/>
      <c r="F68" s="329"/>
      <c r="G68" s="329"/>
    </row>
    <row r="69" spans="2:12" ht="14.25" customHeight="1">
      <c r="B69" s="376"/>
      <c r="C69" s="376"/>
      <c r="D69" s="292"/>
      <c r="E69" s="173"/>
      <c r="F69" s="364"/>
      <c r="G69" s="364"/>
    </row>
    <row r="70" spans="2:12" ht="16.5">
      <c r="B70" s="254"/>
      <c r="C70" s="254"/>
      <c r="D70" s="254"/>
      <c r="E70" s="254"/>
    </row>
    <row r="71" spans="2:12" ht="16.5">
      <c r="B71" s="255"/>
      <c r="C71" s="255"/>
      <c r="D71" s="255"/>
      <c r="E71" s="255"/>
    </row>
    <row r="72" spans="2:12" ht="16.5">
      <c r="B72" s="256"/>
      <c r="C72" s="256"/>
      <c r="D72" s="255"/>
      <c r="E72" s="255"/>
    </row>
    <row r="73" spans="2:12" ht="15.75">
      <c r="B73" s="257"/>
      <c r="C73" s="257"/>
    </row>
  </sheetData>
  <mergeCells count="36">
    <mergeCell ref="F56:G56"/>
    <mergeCell ref="F68:G68"/>
    <mergeCell ref="F69:G69"/>
    <mergeCell ref="B40:C40"/>
    <mergeCell ref="B35:C35"/>
    <mergeCell ref="F65:G6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jVhQsEMrbXDpnx8f6ODE/V1dIy0KSvji2lnHHonQYGg=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uvUumUFMpC3brLp1+i44KqAO1hqWDsSDICYzxtOpfuk=</DigestValue>
    </Reference>
  </SignedInfo>
  <SignatureValue>i3sctN9onIMrCFuX+kiUh36CoanC1QOKQljENdhhv7JDxlqPrdMnCsMGtfaSN1l3jsQTa5F1/46O
+1huClKPcK3/Rn335q181ynfeVvCw2C/9BhDdT//zrssjGbzn/2AC1BJwX4Pf9ZTSzXd/ik9u1If
VMKRFAjGvLOfv/s3itXwQm7pArWBj1/Ssi7ZvPl1Rmd8DLiFtaAiTLPmsMsMa3P9r+uaJTNZlUfq
NIb6p17tCbXiqZtocSOHy6YEQ6e9adh4kZaiqLfd1fkdZKB6U4q+TNqUT6DE4d9NqGwhJJJ4FNTY
IC3E8ka9uZzJFca1itNA+s+72Ldm2saIOolrhQ==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iGmonpSE+mRP22GTbQ9n0j4Yqm4xa5+sIOJRryD6otE=</DigestValue>
      </Reference>
      <Reference URI="/xl/styles.xml?ContentType=application/vnd.openxmlformats-officedocument.spreadsheetml.styles+xml">
        <DigestMethod Algorithm="http://www.w3.org/2001/04/xmlenc#sha256"/>
        <DigestValue>TnwetUI0eP7mMY967RW/ra73S0ivvoT7OfiixzCOE0g=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lwTHCxs/aqlBYo6ltbmR31ND86NOYdAhVQSa4V6sG7g=</DigestValue>
      </Reference>
      <Reference URI="/xl/worksheets/sheet3.xml?ContentType=application/vnd.openxmlformats-officedocument.spreadsheetml.worksheet+xml">
        <DigestMethod Algorithm="http://www.w3.org/2001/04/xmlenc#sha256"/>
        <DigestValue>xHxVIY7Mtr45Y+q954ogUo2CZGXWFnhVdQIIuBDs8hU=</DigestValue>
      </Reference>
      <Reference URI="/xl/worksheets/sheet4.xml?ContentType=application/vnd.openxmlformats-officedocument.spreadsheetml.worksheet+xml">
        <DigestMethod Algorithm="http://www.w3.org/2001/04/xmlenc#sha256"/>
        <DigestValue>vs6tKc+IkIGxybiicJNiV2Wytv3ZgQhuSrwFElAupxY=</DigestValue>
      </Reference>
      <Reference URI="/xl/worksheets/sheet5.xml?ContentType=application/vnd.openxmlformats-officedocument.spreadsheetml.worksheet+xml">
        <DigestMethod Algorithm="http://www.w3.org/2001/04/xmlenc#sha256"/>
        <DigestValue>q+wClWVUjXc9Bl9UIEmhqi8WLRXboGkK8z3lZDAIBDk=</DigestValue>
      </Reference>
      <Reference URI="/xl/worksheets/sheet6.xml?ContentType=application/vnd.openxmlformats-officedocument.spreadsheetml.worksheet+xml">
        <DigestMethod Algorithm="http://www.w3.org/2001/04/xmlenc#sha256"/>
        <DigestValue>BN5ugAgfGhnkvTJP9DISp0yC8Q5lcXUNwdUpwbMCh+A=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2024-09-16T07:16:13Z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2024-09-16T07:16:13Z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e9YDGmsQVM/bXGVBoowz8+A4j0rmrlm4BlTq39ES2GM=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ACUvsaJSIy2E+pYgb6AwQ4DJgfnJgqyhmDhxwKTzjts=</DigestValue>
    </Reference>
  </SignedInfo>
  <SignatureValue>DV62VVJjQId8uRPNFubt36qEcSJe/nWJ+c2yABhOsgXmtibCixAVHlhvUIvH6CZGpIKO6ViNeZNP
R8SHsvUYZ8/noicngM0baWtA1N9mCp6mT3skDP4OKPjUkWm0tMdoCdaLvQlCAZRHXmwwW6h2WHdg
LWEOTLP5AC3CnHGCpyuJn+LRVdzVgNc6r89KL3+UItJwOr7fG6ITaWGvPEEDmG1728/rnMt7Rx2E
jwJ0cviEno3PI5WuzkEu0QMs/k1IYMLg2d7nIfxPKCoQOh3roCyay4Cmy9OCZaE/iqZrGzmNJJlp
b6+KAhUkL0f5cXYvOUOxBaDI3JB/ZLINDRKcnQ==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iGmonpSE+mRP22GTbQ9n0j4Yqm4xa5+sIOJRryD6otE=</DigestValue>
      </Reference>
      <Reference URI="/xl/styles.xml?ContentType=application/vnd.openxmlformats-officedocument.spreadsheetml.styles+xml">
        <DigestMethod Algorithm="http://www.w3.org/2001/04/xmlenc#sha256"/>
        <DigestValue>TnwetUI0eP7mMY967RW/ra73S0ivvoT7OfiixzCOE0g=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lwTHCxs/aqlBYo6ltbmR31ND86NOYdAhVQSa4V6sG7g=</DigestValue>
      </Reference>
      <Reference URI="/xl/worksheets/sheet3.xml?ContentType=application/vnd.openxmlformats-officedocument.spreadsheetml.worksheet+xml">
        <DigestMethod Algorithm="http://www.w3.org/2001/04/xmlenc#sha256"/>
        <DigestValue>xHxVIY7Mtr45Y+q954ogUo2CZGXWFnhVdQIIuBDs8hU=</DigestValue>
      </Reference>
      <Reference URI="/xl/worksheets/sheet4.xml?ContentType=application/vnd.openxmlformats-officedocument.spreadsheetml.worksheet+xml">
        <DigestMethod Algorithm="http://www.w3.org/2001/04/xmlenc#sha256"/>
        <DigestValue>vs6tKc+IkIGxybiicJNiV2Wytv3ZgQhuSrwFElAupxY=</DigestValue>
      </Reference>
      <Reference URI="/xl/worksheets/sheet5.xml?ContentType=application/vnd.openxmlformats-officedocument.spreadsheetml.worksheet+xml">
        <DigestMethod Algorithm="http://www.w3.org/2001/04/xmlenc#sha256"/>
        <DigestValue>q+wClWVUjXc9Bl9UIEmhqi8WLRXboGkK8z3lZDAIBDk=</DigestValue>
      </Reference>
      <Reference URI="/xl/worksheets/sheet6.xml?ContentType=application/vnd.openxmlformats-officedocument.spreadsheetml.worksheet+xml">
        <DigestMethod Algorithm="http://www.w3.org/2001/04/xmlenc#sha256"/>
        <DigestValue>BN5ugAgfGhnkvTJP9DISp0yC8Q5lcXUNwdUpwbMCh+A=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2024-09-16T10:14:56Z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2024-09-16T10:14:56Z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2024-09-04T05:23:55Z</cp:lastPrinted>
  <dcterms:created xsi:type="dcterms:W3CDTF">2014-09-25T08:23:57Z</dcterms:created>
  <dcterms:modified xsi:type="dcterms:W3CDTF">2024-09-16T02:42:34Z</dcterms:modified>
</cp:coreProperties>
</file>