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RES\"/>
    </mc:Choice>
  </mc:AlternateContent>
  <bookViews>
    <workbookView xWindow="0" yWindow="0" windowWidth="24000" windowHeight="72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H19" i="27" l="1"/>
  <c r="E18" i="27" s="1"/>
  <c r="F31" i="27" l="1"/>
  <c r="F52" i="27" l="1"/>
  <c r="F39" i="27" l="1"/>
  <c r="F53" i="27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<sst xmlns="http://schemas.openxmlformats.org/spreadsheetml/2006/main" count="1388" uniqueCount="595">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</sst>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</cellStyleXfs>
  <cellXfs count="366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58" xfId="499" applyFont="1" applyBorder="1" applyAlignment="1">
      <alignment horizontal="right"/>
    </xf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171" fontId="172" fillId="0" borderId="51" xfId="65" applyNumberFormat="1" applyFont="1" applyFill="1" applyBorder="1" applyAlignment="1">
      <alignment horizontal="right"/>
    </xf>
    <xf numFmtId="2" fontId="172" fillId="0" borderId="51" xfId="65" applyNumberFormat="1" applyFont="1" applyFill="1" applyBorder="1" applyAlignment="1"/>
    <xf numFmtId="0" fontId="46" fillId="0" borderId="40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72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41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69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6" fillId="0" borderId="32" xfId="0" applyFont="1" applyBorder="1" applyAlignment="1">
      <alignment horizontal="center" vertical="top" wrapText="1"/>
    </xf>
    <xf numFmtId="2" fontId="172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1" t="s">
        <v>50</v>
      </c>
      <c r="B2" s="312"/>
      <c r="C2" s="312"/>
      <c r="D2" s="312"/>
      <c r="E2" s="312"/>
      <c r="F2" s="31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3" t="s">
        <v>51</v>
      </c>
      <c r="D3" s="313"/>
      <c r="E3" s="313"/>
      <c r="F3" s="313"/>
      <c r="G3" s="313"/>
      <c r="H3" s="313"/>
      <c r="I3" s="313"/>
      <c r="J3" s="313"/>
      <c r="K3" s="313"/>
      <c r="L3" s="313"/>
      <c r="M3" s="295" t="s">
        <v>23</v>
      </c>
      <c r="N3" s="303"/>
      <c r="O3" s="304" t="s">
        <v>24</v>
      </c>
      <c r="P3" s="305"/>
      <c r="Q3" s="295" t="s">
        <v>5</v>
      </c>
      <c r="R3" s="295"/>
      <c r="S3" s="303"/>
      <c r="T3" s="306"/>
      <c r="U3" s="297" t="s">
        <v>26</v>
      </c>
      <c r="V3" s="298"/>
      <c r="W3" s="299" t="s">
        <v>25</v>
      </c>
    </row>
    <row r="4" spans="1:23" ht="12.75" customHeight="1">
      <c r="A4" s="303" t="s">
        <v>27</v>
      </c>
      <c r="B4" s="295" t="s">
        <v>28</v>
      </c>
      <c r="C4" s="295" t="s">
        <v>29</v>
      </c>
      <c r="D4" s="295" t="s">
        <v>30</v>
      </c>
      <c r="E4" s="295" t="s">
        <v>31</v>
      </c>
      <c r="F4" s="295" t="s">
        <v>32</v>
      </c>
      <c r="G4" s="295" t="s">
        <v>33</v>
      </c>
      <c r="H4" s="307" t="s">
        <v>52</v>
      </c>
      <c r="I4" s="295" t="s">
        <v>34</v>
      </c>
      <c r="J4" s="306"/>
      <c r="K4" s="295" t="s">
        <v>35</v>
      </c>
      <c r="L4" s="295" t="s">
        <v>36</v>
      </c>
      <c r="M4" s="295" t="s">
        <v>35</v>
      </c>
      <c r="N4" s="295" t="s">
        <v>37</v>
      </c>
      <c r="O4" s="295" t="s">
        <v>35</v>
      </c>
      <c r="P4" s="295" t="s">
        <v>37</v>
      </c>
      <c r="Q4" s="295" t="s">
        <v>38</v>
      </c>
      <c r="R4" s="295" t="s">
        <v>39</v>
      </c>
      <c r="S4" s="295" t="s">
        <v>36</v>
      </c>
      <c r="T4" s="295" t="s">
        <v>39</v>
      </c>
      <c r="U4" s="307" t="s">
        <v>36</v>
      </c>
      <c r="V4" s="295" t="s">
        <v>39</v>
      </c>
      <c r="W4" s="300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2"/>
      <c r="R5" s="302"/>
      <c r="S5" s="306"/>
      <c r="T5" s="302"/>
      <c r="U5" s="308"/>
      <c r="V5" s="296"/>
      <c r="W5" s="30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16" t="s">
        <v>210</v>
      </c>
      <c r="B1" s="316"/>
      <c r="C1" s="316"/>
      <c r="D1" s="316"/>
      <c r="E1" s="316"/>
      <c r="F1" s="316"/>
      <c r="G1" s="31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17" t="e">
        <f>#REF!</f>
        <v>#REF!</v>
      </c>
      <c r="C2" s="318"/>
      <c r="D2" s="31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19"/>
      <c r="C3" s="319"/>
      <c r="D3" s="31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19">
        <v>111000</v>
      </c>
      <c r="C6" s="319"/>
      <c r="D6" s="31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4">
        <f>+$B$6*$F$7/$C$7</f>
        <v>111000</v>
      </c>
      <c r="C8" s="314"/>
      <c r="D8" s="31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19" t="e">
        <f>VLOOKUP(I11,#REF!,4,0)*1000</f>
        <v>#REF!</v>
      </c>
      <c r="C11" s="319"/>
      <c r="D11" s="31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4" t="e">
        <f>+ ROUND((B11-B19)*F10/C10,0)</f>
        <v>#REF!</v>
      </c>
      <c r="C12" s="314"/>
      <c r="D12" s="31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5" t="s">
        <v>212</v>
      </c>
      <c r="C13" s="315"/>
      <c r="D13" s="31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4">
        <f>+IF($E$13=1,ROUNDDOWN($B$8*$F$10/$C$10,0),IF(MROUND($B$8*$F$10/$C$10,10)-($B$8*$F$10/$C$10)&gt;0,MROUND($B$8*$F$10/$C$10,10)-10,MROUND($B$8*$F$10/$C$10,10)))</f>
        <v>55500</v>
      </c>
      <c r="C14" s="314"/>
      <c r="D14" s="31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4">
        <f>ROUNDDOWN($B$8*$F$10/$C$10,0)-B14</f>
        <v>0</v>
      </c>
      <c r="C15" s="314"/>
      <c r="D15" s="31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5" t="s">
        <v>223</v>
      </c>
      <c r="C16" s="315"/>
      <c r="D16" s="31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19">
        <v>10000</v>
      </c>
      <c r="C17" s="319"/>
      <c r="D17" s="31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4">
        <f>+IF($E$16=1,B17*B15,0)</f>
        <v>0</v>
      </c>
      <c r="C18" s="314"/>
      <c r="D18" s="31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19">
        <v>10000</v>
      </c>
      <c r="C19" s="319"/>
      <c r="D19" s="31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4">
        <f>+B19*B14</f>
        <v>555000000</v>
      </c>
      <c r="C20" s="314"/>
      <c r="D20" s="31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3" t="s">
        <v>328</v>
      </c>
      <c r="F1" s="323"/>
      <c r="G1" s="324" t="s">
        <v>329</v>
      </c>
      <c r="H1" s="32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2" t="s">
        <v>398</v>
      </c>
      <c r="C62" s="322" t="s">
        <v>310</v>
      </c>
      <c r="D62" s="322" t="s">
        <v>403</v>
      </c>
      <c r="E62" s="326">
        <v>140130</v>
      </c>
      <c r="F62" s="326">
        <v>7</v>
      </c>
      <c r="G62" s="40">
        <v>215002</v>
      </c>
      <c r="H62" s="40">
        <v>0</v>
      </c>
    </row>
    <row r="63" spans="1:9" s="40" customFormat="1">
      <c r="B63" s="322"/>
      <c r="C63" s="322"/>
      <c r="D63" s="322"/>
      <c r="E63" s="326"/>
      <c r="F63" s="32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27" t="s">
        <v>20</v>
      </c>
      <c r="C32" s="327"/>
      <c r="D32" s="327"/>
      <c r="E32" s="327"/>
      <c r="F32" s="327"/>
      <c r="G32" s="32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27" t="s">
        <v>14</v>
      </c>
      <c r="C39" s="327"/>
      <c r="D39" s="327"/>
      <c r="E39" s="327"/>
      <c r="F39" s="327"/>
      <c r="G39" s="32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28"/>
      <c r="E43" s="329"/>
      <c r="F43" s="329"/>
      <c r="G43" s="32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68"/>
  <sheetViews>
    <sheetView tabSelected="1" view="pageBreakPreview" topLeftCell="A17" zoomScale="77" zoomScaleNormal="77" zoomScaleSheetLayoutView="77" workbookViewId="0">
      <selection activeCell="F41" sqref="F41:G41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42578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63" t="s">
        <v>570</v>
      </c>
      <c r="C18" s="363"/>
      <c r="D18" s="363"/>
      <c r="E18" s="161" t="str">
        <f>"Từ ngày "&amp;TEXT(H18,"dd/mm/yyyy")&amp;" đến "&amp;TEXT(H19,"dd/mm/yyyy")</f>
        <v>Từ ngày 05/08/2024 đến 11/08/2024</v>
      </c>
      <c r="H18" s="175">
        <v>45509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05/08/2024 to 11/08/2024</v>
      </c>
      <c r="H19" s="175">
        <f>H18+6</f>
        <v>45515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45516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0">
        <f>E20</f>
        <v>45516</v>
      </c>
      <c r="F21" s="330"/>
      <c r="G21" s="330"/>
      <c r="H21" s="330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39" t="s">
        <v>531</v>
      </c>
      <c r="C23" s="340"/>
      <c r="D23" s="339" t="s">
        <v>541</v>
      </c>
      <c r="E23" s="340"/>
      <c r="F23" s="273" t="s">
        <v>542</v>
      </c>
      <c r="G23" s="273" t="s">
        <v>542</v>
      </c>
    </row>
    <row r="24" spans="2:12" ht="15.75" customHeight="1">
      <c r="B24" s="341" t="s">
        <v>27</v>
      </c>
      <c r="C24" s="342"/>
      <c r="D24" s="343" t="s">
        <v>330</v>
      </c>
      <c r="E24" s="344"/>
      <c r="F24" s="182" t="s">
        <v>543</v>
      </c>
      <c r="G24" s="182" t="s">
        <v>543</v>
      </c>
    </row>
    <row r="25" spans="2:12" ht="15.75" customHeight="1">
      <c r="B25" s="274"/>
      <c r="C25" s="183"/>
      <c r="D25" s="184"/>
      <c r="E25" s="184"/>
      <c r="F25" s="185">
        <f>H19</f>
        <v>45515</v>
      </c>
      <c r="G25" s="275">
        <f>H18-1</f>
        <v>45508</v>
      </c>
      <c r="H25" s="186"/>
    </row>
    <row r="26" spans="2:12" ht="15.75" customHeight="1">
      <c r="B26" s="364" t="s">
        <v>572</v>
      </c>
      <c r="C26" s="365"/>
      <c r="D26" s="187" t="s">
        <v>544</v>
      </c>
      <c r="E26" s="187"/>
      <c r="F26" s="258"/>
      <c r="G26" s="257"/>
    </row>
    <row r="27" spans="2:12" ht="15.75" customHeight="1">
      <c r="B27" s="276"/>
      <c r="C27" s="188"/>
      <c r="D27" s="189" t="s">
        <v>545</v>
      </c>
      <c r="E27" s="190"/>
      <c r="F27" s="259"/>
      <c r="G27" s="256"/>
    </row>
    <row r="28" spans="2:12" ht="15.75" customHeight="1">
      <c r="B28" s="361">
        <v>1</v>
      </c>
      <c r="C28" s="362"/>
      <c r="D28" s="191" t="s">
        <v>546</v>
      </c>
      <c r="E28" s="192"/>
      <c r="F28" s="253"/>
      <c r="G28" s="277"/>
    </row>
    <row r="29" spans="2:12" ht="15.75" customHeight="1">
      <c r="B29" s="278"/>
      <c r="C29" s="193"/>
      <c r="D29" s="194" t="s">
        <v>547</v>
      </c>
      <c r="E29" s="195"/>
      <c r="F29" s="250"/>
      <c r="G29" s="250"/>
    </row>
    <row r="30" spans="2:12" ht="15.75" customHeight="1">
      <c r="B30" s="345">
        <v>1.1000000000000001</v>
      </c>
      <c r="C30" s="346"/>
      <c r="D30" s="196" t="s">
        <v>584</v>
      </c>
      <c r="E30" s="197"/>
      <c r="F30" s="252">
        <f>G34</f>
        <v>84009264851</v>
      </c>
      <c r="G30" s="279">
        <v>85458976983</v>
      </c>
      <c r="H30" s="198"/>
      <c r="J30" s="198"/>
      <c r="K30" s="198"/>
      <c r="L30" s="198"/>
    </row>
    <row r="31" spans="2:12" ht="15.75" customHeight="1">
      <c r="B31" s="337">
        <v>1.2</v>
      </c>
      <c r="C31" s="338"/>
      <c r="D31" s="199" t="s">
        <v>585</v>
      </c>
      <c r="E31" s="200"/>
      <c r="F31" s="261">
        <f>G35</f>
        <v>10103.200000000001</v>
      </c>
      <c r="G31" s="280">
        <v>10410.77</v>
      </c>
      <c r="H31" s="198"/>
      <c r="J31" s="198"/>
      <c r="K31" s="198"/>
      <c r="L31" s="198"/>
    </row>
    <row r="32" spans="2:12" ht="15.75" customHeight="1">
      <c r="B32" s="361">
        <v>2</v>
      </c>
      <c r="C32" s="362"/>
      <c r="D32" s="191" t="s">
        <v>548</v>
      </c>
      <c r="E32" s="192"/>
      <c r="F32" s="240"/>
      <c r="G32" s="240"/>
      <c r="H32" s="198"/>
      <c r="J32" s="198"/>
      <c r="K32" s="198"/>
      <c r="L32" s="198"/>
    </row>
    <row r="33" spans="2:12" ht="15.75" customHeight="1">
      <c r="B33" s="281"/>
      <c r="C33" s="201"/>
      <c r="D33" s="199" t="s">
        <v>549</v>
      </c>
      <c r="E33" s="195"/>
      <c r="F33" s="241"/>
      <c r="G33" s="241"/>
      <c r="H33" s="198"/>
      <c r="J33" s="198"/>
      <c r="K33" s="198"/>
      <c r="L33" s="198"/>
    </row>
    <row r="34" spans="2:12" ht="15.75" customHeight="1">
      <c r="B34" s="345">
        <v>2.1</v>
      </c>
      <c r="C34" s="346"/>
      <c r="D34" s="196" t="s">
        <v>586</v>
      </c>
      <c r="E34" s="197"/>
      <c r="F34" s="263">
        <v>84254195516</v>
      </c>
      <c r="G34" s="279">
        <v>84009264851</v>
      </c>
      <c r="H34" s="198"/>
      <c r="J34" s="198"/>
      <c r="K34" s="198"/>
      <c r="L34" s="198"/>
    </row>
    <row r="35" spans="2:12" ht="15.75" customHeight="1">
      <c r="B35" s="337">
        <v>2.2000000000000002</v>
      </c>
      <c r="C35" s="338"/>
      <c r="D35" s="202" t="s">
        <v>587</v>
      </c>
      <c r="E35" s="195"/>
      <c r="F35" s="264">
        <v>10106.33</v>
      </c>
      <c r="G35" s="282">
        <v>10103.200000000001</v>
      </c>
      <c r="H35" s="198"/>
      <c r="J35" s="198"/>
      <c r="K35" s="198"/>
      <c r="L35" s="198"/>
    </row>
    <row r="36" spans="2:12" ht="15.75" customHeight="1">
      <c r="B36" s="351">
        <v>3</v>
      </c>
      <c r="C36" s="352"/>
      <c r="D36" s="203" t="s">
        <v>575</v>
      </c>
      <c r="E36" s="204"/>
      <c r="F36" s="242"/>
      <c r="G36" s="242"/>
      <c r="H36" s="198"/>
      <c r="J36" s="198"/>
      <c r="K36" s="198"/>
      <c r="L36" s="198"/>
    </row>
    <row r="37" spans="2:12" ht="15.75" customHeight="1">
      <c r="B37" s="283"/>
      <c r="C37" s="205"/>
      <c r="D37" s="206" t="s">
        <v>576</v>
      </c>
      <c r="E37" s="207"/>
      <c r="F37" s="284">
        <f>F34-F30</f>
        <v>244930665</v>
      </c>
      <c r="G37" s="284">
        <f>G34-G30</f>
        <v>-1449712132</v>
      </c>
      <c r="H37" s="198"/>
      <c r="J37" s="198"/>
      <c r="K37" s="198"/>
      <c r="L37" s="198"/>
    </row>
    <row r="38" spans="2:12" ht="15.75" customHeight="1">
      <c r="B38" s="353">
        <v>3.1</v>
      </c>
      <c r="C38" s="354"/>
      <c r="D38" s="208" t="s">
        <v>550</v>
      </c>
      <c r="E38" s="209"/>
      <c r="F38" s="267"/>
      <c r="G38" s="242"/>
      <c r="H38" s="198"/>
      <c r="J38" s="198"/>
      <c r="K38" s="198"/>
      <c r="L38" s="198"/>
    </row>
    <row r="39" spans="2:12" ht="15.75" customHeight="1">
      <c r="B39" s="285"/>
      <c r="C39" s="210"/>
      <c r="D39" s="206" t="s">
        <v>551</v>
      </c>
      <c r="E39" s="211"/>
      <c r="F39" s="266">
        <f>F37-F41</f>
        <v>26717294</v>
      </c>
      <c r="G39" s="286">
        <f>G37-G41</f>
        <v>-2549890343</v>
      </c>
      <c r="H39" s="198"/>
      <c r="J39" s="198"/>
      <c r="K39" s="198"/>
      <c r="L39" s="198"/>
    </row>
    <row r="40" spans="2:12" ht="15.75" customHeight="1">
      <c r="B40" s="335">
        <v>3.2</v>
      </c>
      <c r="C40" s="336"/>
      <c r="D40" s="212" t="s">
        <v>583</v>
      </c>
      <c r="E40" s="213"/>
      <c r="F40" s="243"/>
      <c r="G40" s="243"/>
      <c r="H40" s="198"/>
      <c r="J40" s="198"/>
      <c r="K40" s="198"/>
      <c r="L40" s="198"/>
    </row>
    <row r="41" spans="2:12" ht="15.75" customHeight="1">
      <c r="B41" s="287"/>
      <c r="C41" s="271"/>
      <c r="D41" s="166" t="s">
        <v>578</v>
      </c>
      <c r="E41" s="211"/>
      <c r="F41" s="269">
        <v>218213371</v>
      </c>
      <c r="G41" s="284">
        <v>1100178211</v>
      </c>
      <c r="H41" s="198"/>
      <c r="J41" s="198"/>
      <c r="K41" s="198"/>
      <c r="L41" s="198"/>
    </row>
    <row r="42" spans="2:12" ht="15.75" customHeight="1">
      <c r="B42" s="335">
        <v>3.3</v>
      </c>
      <c r="C42" s="336"/>
      <c r="D42" s="208" t="s">
        <v>552</v>
      </c>
      <c r="E42" s="209"/>
      <c r="F42" s="244"/>
      <c r="G42" s="244"/>
      <c r="H42" s="198"/>
      <c r="J42" s="198"/>
      <c r="K42" s="198"/>
      <c r="L42" s="198"/>
    </row>
    <row r="43" spans="2:12" ht="15.75" customHeight="1">
      <c r="B43" s="285"/>
      <c r="C43" s="214"/>
      <c r="D43" s="166" t="s">
        <v>553</v>
      </c>
      <c r="E43" s="211"/>
      <c r="F43" s="245"/>
      <c r="G43" s="245"/>
      <c r="H43" s="198"/>
      <c r="J43" s="198"/>
      <c r="K43" s="198"/>
      <c r="L43" s="198"/>
    </row>
    <row r="44" spans="2:12" ht="15.75" customHeight="1">
      <c r="B44" s="288">
        <v>4</v>
      </c>
      <c r="C44" s="260">
        <v>4</v>
      </c>
      <c r="D44" s="215" t="s">
        <v>573</v>
      </c>
      <c r="E44" s="209"/>
      <c r="F44" s="246"/>
      <c r="G44" s="246"/>
      <c r="H44" s="198"/>
      <c r="J44" s="198"/>
      <c r="K44" s="198"/>
      <c r="L44" s="198"/>
    </row>
    <row r="45" spans="2:12" ht="15.75" customHeight="1">
      <c r="B45" s="289"/>
      <c r="C45" s="216"/>
      <c r="D45" s="166" t="s">
        <v>577</v>
      </c>
      <c r="E45" s="211"/>
      <c r="F45" s="247">
        <f>F35/F31-1</f>
        <v>3.0980283474524306E-4</v>
      </c>
      <c r="G45" s="247">
        <f>G35/G31-1</f>
        <v>-2.9543443952752768E-2</v>
      </c>
      <c r="H45" s="262"/>
      <c r="J45" s="198"/>
      <c r="K45" s="198"/>
      <c r="L45" s="198"/>
    </row>
    <row r="46" spans="2:12" ht="15.75" customHeight="1">
      <c r="B46" s="355">
        <v>5</v>
      </c>
      <c r="C46" s="356"/>
      <c r="D46" s="217" t="s">
        <v>554</v>
      </c>
      <c r="E46" s="218"/>
      <c r="F46" s="248"/>
      <c r="G46" s="248"/>
      <c r="H46" s="198"/>
      <c r="J46" s="198"/>
      <c r="K46" s="198"/>
      <c r="L46" s="198"/>
    </row>
    <row r="47" spans="2:12" ht="15.75" customHeight="1">
      <c r="B47" s="283"/>
      <c r="C47" s="205"/>
      <c r="D47" s="219" t="s">
        <v>555</v>
      </c>
      <c r="E47" s="220"/>
      <c r="F47" s="249"/>
      <c r="G47" s="249"/>
      <c r="H47" s="198"/>
      <c r="J47" s="198"/>
      <c r="K47" s="198"/>
      <c r="L47" s="198"/>
    </row>
    <row r="48" spans="2:12" ht="15.75" customHeight="1">
      <c r="B48" s="359">
        <v>5.0999999999999996</v>
      </c>
      <c r="C48" s="360"/>
      <c r="D48" s="221" t="s">
        <v>588</v>
      </c>
      <c r="E48" s="197"/>
      <c r="F48" s="265">
        <v>11660.59</v>
      </c>
      <c r="G48" s="290">
        <v>11660.59</v>
      </c>
      <c r="H48" s="198"/>
      <c r="J48" s="198"/>
      <c r="K48" s="198"/>
      <c r="L48" s="198"/>
    </row>
    <row r="49" spans="2:12" ht="15.75" customHeight="1">
      <c r="B49" s="359">
        <v>5.2</v>
      </c>
      <c r="C49" s="360"/>
      <c r="D49" s="222" t="s">
        <v>589</v>
      </c>
      <c r="E49" s="223"/>
      <c r="F49" s="265">
        <v>9662.59</v>
      </c>
      <c r="G49" s="290">
        <v>9662.59</v>
      </c>
      <c r="H49" s="198"/>
      <c r="J49" s="198"/>
      <c r="K49" s="198"/>
      <c r="L49" s="198"/>
    </row>
    <row r="50" spans="2:12" ht="15.75" customHeight="1">
      <c r="B50" s="357">
        <v>6</v>
      </c>
      <c r="C50" s="358"/>
      <c r="D50" s="224" t="s">
        <v>574</v>
      </c>
      <c r="E50" s="225"/>
      <c r="F50" s="251"/>
      <c r="G50" s="291"/>
      <c r="H50" s="198"/>
      <c r="J50" s="198"/>
      <c r="K50" s="198"/>
      <c r="L50" s="198"/>
    </row>
    <row r="51" spans="2:12" ht="15.75" customHeight="1">
      <c r="B51" s="292">
        <v>6.1</v>
      </c>
      <c r="C51" s="272">
        <v>6.1</v>
      </c>
      <c r="D51" s="226" t="s">
        <v>590</v>
      </c>
      <c r="E51" s="227"/>
      <c r="F51" s="270">
        <v>0</v>
      </c>
      <c r="G51" s="293">
        <v>0</v>
      </c>
      <c r="H51" s="255"/>
      <c r="J51" s="198"/>
      <c r="K51" s="198"/>
      <c r="L51" s="198"/>
    </row>
    <row r="52" spans="2:12" ht="15.75" customHeight="1">
      <c r="B52" s="359">
        <v>6.2</v>
      </c>
      <c r="C52" s="360"/>
      <c r="D52" s="196" t="s">
        <v>591</v>
      </c>
      <c r="E52" s="221"/>
      <c r="F52" s="268">
        <f>F51*F35</f>
        <v>0</v>
      </c>
      <c r="G52" s="268">
        <v>0</v>
      </c>
      <c r="H52" s="254"/>
      <c r="J52" s="198"/>
      <c r="K52" s="198"/>
      <c r="L52" s="198"/>
    </row>
    <row r="53" spans="2:12" ht="15.75" customHeight="1">
      <c r="B53" s="292">
        <v>6.2</v>
      </c>
      <c r="C53" s="272">
        <v>6.3</v>
      </c>
      <c r="D53" s="221" t="s">
        <v>579</v>
      </c>
      <c r="E53" s="221"/>
      <c r="F53" s="294">
        <f>F52/F34</f>
        <v>0</v>
      </c>
      <c r="G53" s="294">
        <v>0</v>
      </c>
      <c r="H53" s="254"/>
      <c r="I53" s="262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31" t="s">
        <v>556</v>
      </c>
      <c r="E55" s="231"/>
      <c r="F55" s="332" t="s">
        <v>557</v>
      </c>
      <c r="G55" s="332"/>
      <c r="J55" s="198"/>
    </row>
    <row r="56" spans="2:12">
      <c r="C56" s="230"/>
      <c r="D56" s="232" t="s">
        <v>592</v>
      </c>
      <c r="E56" s="231"/>
      <c r="F56" s="331" t="s">
        <v>558</v>
      </c>
      <c r="G56" s="332"/>
      <c r="J56" s="198"/>
    </row>
    <row r="57" spans="2:12" ht="14.25" customHeight="1">
      <c r="D57" s="233"/>
      <c r="E57" s="233"/>
      <c r="F57" s="173"/>
      <c r="G57" s="173"/>
    </row>
    <row r="58" spans="2:12" ht="14.25" customHeight="1">
      <c r="B58" s="234"/>
      <c r="C58" s="234"/>
    </row>
    <row r="59" spans="2:12" ht="14.25" customHeight="1">
      <c r="B59" s="234"/>
      <c r="C59" s="234"/>
    </row>
    <row r="60" spans="2:12" ht="14.25" customHeight="1">
      <c r="B60" s="234"/>
      <c r="C60" s="234"/>
    </row>
    <row r="61" spans="2:12" ht="14.25" customHeight="1">
      <c r="B61" s="234"/>
      <c r="C61" s="234"/>
    </row>
    <row r="62" spans="2:12" ht="14.25" customHeight="1">
      <c r="B62" s="234"/>
      <c r="C62" s="234"/>
    </row>
    <row r="63" spans="2:12" ht="14.25" customHeight="1">
      <c r="B63" s="234"/>
      <c r="C63" s="234"/>
      <c r="D63" s="232"/>
      <c r="F63" s="333"/>
      <c r="G63" s="333"/>
    </row>
    <row r="64" spans="2:12" ht="14.25" customHeight="1">
      <c r="B64" s="235"/>
      <c r="C64" s="235"/>
      <c r="D64" s="236"/>
      <c r="E64" s="172"/>
      <c r="F64" s="334"/>
      <c r="G64" s="334"/>
    </row>
    <row r="65" spans="2:5" ht="16.5">
      <c r="B65" s="235"/>
      <c r="C65" s="235"/>
      <c r="D65" s="235"/>
      <c r="E65" s="235"/>
    </row>
    <row r="66" spans="2:5" ht="16.5">
      <c r="B66" s="237"/>
      <c r="C66" s="237"/>
      <c r="D66" s="237"/>
      <c r="E66" s="237"/>
    </row>
    <row r="67" spans="2:5" ht="16.5">
      <c r="B67" s="238"/>
      <c r="C67" s="238"/>
      <c r="D67" s="237"/>
      <c r="E67" s="237"/>
    </row>
    <row r="68" spans="2:5" ht="15.75">
      <c r="B68" s="239"/>
      <c r="C68" s="239"/>
    </row>
  </sheetData>
  <mergeCells count="32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3:G63"/>
    <mergeCell ref="F64:G64"/>
    <mergeCell ref="B40:C40"/>
    <mergeCell ref="B35:C35"/>
    <mergeCell ref="B23:C23"/>
    <mergeCell ref="D23:E23"/>
    <mergeCell ref="B24:C24"/>
    <mergeCell ref="D24:E24"/>
    <mergeCell ref="B30:C30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zUnRaEMLp4rT9FlWdBwzaeSu7885qh9do+uBQqjo4Ns=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ObqhF1voOubs0EAQKsU3PBITpZEyLBrJVJi1gxbwVZ0=</DigestValue>
    </Reference>
  </SignedInfo>
  <SignatureValue>MS267eLe6zUnt8b2Aa1PGGhlkAZDb8dntC2lPcMcRNfjykuTo5nUuwwL00zPXHF/rRvhgEFRSr4U
cgz9nM6IFR05A4aGyldNL2U4ukPe0p/GP7EG0kGlFoPtdEZQxHXmIdxJpT8hB/74iELaLPcm60yw
vsgcA2vx1tDDMVl/GeHX2pjQtKrw0+4afR+4epKx4Mf4LoeZcBApfLOpjYTXJZzQ2Jjq4TnsWSCJ
hhWRLr+FPPinRDlXBHqmSLgkqS1Wr8b3joaT5d/C+SRK18lSbhG+wuqO6pH1MymjzMbartj0h76z
HSR22KqsjIshy8/mB0IhUnuIq/JlvnxdXfLwcQ==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zR48fDh1lSs2TpRA3KAcI/2UwN8+59CFe2FUo/OE720=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dqaand8y5dSaIFXaPo12aiccWyRGYRrkdepSaNIITLU=</DigestValue>
      </Reference>
      <Reference URI="/xl/styles.xml?ContentType=application/vnd.openxmlformats-officedocument.spreadsheetml.styles+xml">
        <DigestMethod Algorithm="http://www.w3.org/2001/04/xmlenc#sha256"/>
        <DigestValue>wwPtz5QT6NjD9cZPptK5w/x/Jbp0WfZJZR+SogF2rLw=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s342BV5Tq7T7lgwY5wNmMdkmFhwckUAwW+FkmWBc9lY=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yrq/YtikZ6K7mGcxP7QHwJcJI9P2Y1Y4aMtjA/VkbgI=</DigestValue>
      </Reference>
      <Reference URI="/xl/worksheets/sheet3.xml?ContentType=application/vnd.openxmlformats-officedocument.spreadsheetml.worksheet+xml">
        <DigestMethod Algorithm="http://www.w3.org/2001/04/xmlenc#sha256"/>
        <DigestValue>KhB5+2DdJCg7V/ml79SpBxnKbchaveveqs8RAwPtAU8=</DigestValue>
      </Reference>
      <Reference URI="/xl/worksheets/sheet4.xml?ContentType=application/vnd.openxmlformats-officedocument.spreadsheetml.worksheet+xml">
        <DigestMethod Algorithm="http://www.w3.org/2001/04/xmlenc#sha256"/>
        <DigestValue>hkqn3814WKx17UksWmXsfW2AL54A1eGSvwndHcW1kSs=</DigestValue>
      </Reference>
      <Reference URI="/xl/worksheets/sheet5.xml?ContentType=application/vnd.openxmlformats-officedocument.spreadsheetml.worksheet+xml">
        <DigestMethod Algorithm="http://www.w3.org/2001/04/xmlenc#sha256"/>
        <DigestValue>x78nJoFrVPz341D61v7Sy+GQr5OC2MNIT7iwO/9V2yY=</DigestValue>
      </Reference>
      <Reference URI="/xl/worksheets/sheet6.xml?ContentType=application/vnd.openxmlformats-officedocument.spreadsheetml.worksheet+xml">
        <DigestMethod Algorithm="http://www.w3.org/2001/04/xmlenc#sha256"/>
        <DigestValue>LEidFsqO7IKdJadJT2WNV7remWUbKicWtCWSzbB3PT8=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2024-08-12T07:18:56Z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2024-08-12T07:18:56Z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1HrY8JlgyR7H4J64y6QHHsXqwoYopeoz9XTOY+tKRno=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RH2gRLkB85p/VtgPK9qDTMHMWovd1K4faukdhmtoSBI=</DigestValue>
    </Reference>
  </SignedInfo>
  <SignatureValue>C1j6ljDpDG7KINHOV8oYMNnOZ23w/onhwL7iooA2ZZleXU0Nxijiv1yARsMNmy0A0sScGAth1GLx
P4HKLlqga0jGMlCT5Ux4ChLehfh/dR3mZGsjvBDeLutDZmB0WEJTpWwMFSBV6FmG3ZFcJI0xqtVg
AytG1726+4NlVkyD40IRp1/28mwlZFBTtH97O5s9BlGf6cbozWnzx9+nmJu4gk8ARTQSQuJAfQUI
wO1cN2jg0N23UAAnlK447QCnT8fv2NGgBVuTl5b5+nBpY441FCFOBlY0oFN04rvjhaPP3VeAOJPz
eYmQKdgLyuggQoYATblhHYOpbclo3BSQbAXl7Q==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zR48fDh1lSs2TpRA3KAcI/2UwN8+59CFe2FUo/OE720=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dqaand8y5dSaIFXaPo12aiccWyRGYRrkdepSaNIITLU=</DigestValue>
      </Reference>
      <Reference URI="/xl/styles.xml?ContentType=application/vnd.openxmlformats-officedocument.spreadsheetml.styles+xml">
        <DigestMethod Algorithm="http://www.w3.org/2001/04/xmlenc#sha256"/>
        <DigestValue>wwPtz5QT6NjD9cZPptK5w/x/Jbp0WfZJZR+SogF2rLw=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s342BV5Tq7T7lgwY5wNmMdkmFhwckUAwW+FkmWBc9lY=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yrq/YtikZ6K7mGcxP7QHwJcJI9P2Y1Y4aMtjA/VkbgI=</DigestValue>
      </Reference>
      <Reference URI="/xl/worksheets/sheet3.xml?ContentType=application/vnd.openxmlformats-officedocument.spreadsheetml.worksheet+xml">
        <DigestMethod Algorithm="http://www.w3.org/2001/04/xmlenc#sha256"/>
        <DigestValue>KhB5+2DdJCg7V/ml79SpBxnKbchaveveqs8RAwPtAU8=</DigestValue>
      </Reference>
      <Reference URI="/xl/worksheets/sheet4.xml?ContentType=application/vnd.openxmlformats-officedocument.spreadsheetml.worksheet+xml">
        <DigestMethod Algorithm="http://www.w3.org/2001/04/xmlenc#sha256"/>
        <DigestValue>hkqn3814WKx17UksWmXsfW2AL54A1eGSvwndHcW1kSs=</DigestValue>
      </Reference>
      <Reference URI="/xl/worksheets/sheet5.xml?ContentType=application/vnd.openxmlformats-officedocument.spreadsheetml.worksheet+xml">
        <DigestMethod Algorithm="http://www.w3.org/2001/04/xmlenc#sha256"/>
        <DigestValue>x78nJoFrVPz341D61v7Sy+GQr5OC2MNIT7iwO/9V2yY=</DigestValue>
      </Reference>
      <Reference URI="/xl/worksheets/sheet6.xml?ContentType=application/vnd.openxmlformats-officedocument.spreadsheetml.worksheet+xml">
        <DigestMethod Algorithm="http://www.w3.org/2001/04/xmlenc#sha256"/>
        <DigestValue>LEidFsqO7IKdJadJT2WNV7remWUbKicWtCWSzbB3PT8=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2024-08-12T10:44:24Z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2024-08-12T10:44:24Z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2024-08-05T04:16:16Z</cp:lastPrinted>
  <dcterms:created xsi:type="dcterms:W3CDTF">2014-09-25T08:23:57Z</dcterms:created>
  <dcterms:modified xsi:type="dcterms:W3CDTF">2024-08-12T02:19:36Z</dcterms:modified>
</cp:coreProperties>
</file>