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1" i="27" l="1"/>
  <c r="E30" i="27"/>
  <c r="E37" i="27"/>
  <c r="E39" i="27" s="1"/>
  <c r="F37" i="27"/>
  <c r="F39" i="27" s="1"/>
  <c r="F52" i="27"/>
  <c r="F53" i="27" s="1"/>
  <c r="F45" i="27"/>
  <c r="G19" i="27" l="1"/>
  <c r="D19" i="27" l="1"/>
  <c r="D18" i="27"/>
  <c r="E52" i="27" l="1"/>
  <c r="E53" i="27" s="1"/>
  <c r="E45" i="27" l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<sst xmlns="http://schemas.openxmlformats.org/spreadsheetml/2006/main" count="1388" uniqueCount="595">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</sst>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39" zoomScale="87" zoomScaleNormal="87" workbookViewId="0">
      <selection activeCell="E52" sqref="E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561</v>
      </c>
      <c r="B1" s="337"/>
      <c r="C1" s="337"/>
      <c r="D1" s="337"/>
      <c r="E1" s="337"/>
      <c r="F1" s="337"/>
    </row>
    <row r="2" spans="1:6" ht="15.75" customHeight="1">
      <c r="A2" s="361" t="s">
        <v>562</v>
      </c>
      <c r="B2" s="361"/>
      <c r="C2" s="361"/>
      <c r="D2" s="361"/>
      <c r="E2" s="361"/>
      <c r="F2" s="361"/>
    </row>
    <row r="3" spans="1:6" ht="19.5" customHeight="1">
      <c r="A3" s="362" t="s">
        <v>582</v>
      </c>
      <c r="B3" s="362"/>
      <c r="C3" s="362"/>
      <c r="D3" s="362"/>
      <c r="E3" s="362"/>
      <c r="F3" s="362"/>
    </row>
    <row r="4" spans="1:6" ht="18" customHeight="1">
      <c r="A4" s="363" t="s">
        <v>563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564</v>
      </c>
      <c r="B6" s="337"/>
      <c r="C6" s="337"/>
      <c r="D6" s="337"/>
      <c r="E6" s="337"/>
      <c r="F6" s="337"/>
    </row>
    <row r="7" spans="1:6" ht="15.75" customHeight="1">
      <c r="A7" s="337" t="s">
        <v>565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56" t="s">
        <v>570</v>
      </c>
      <c r="B18" s="356"/>
      <c r="C18" s="356"/>
      <c r="D18" s="161" t="str">
        <f>"Từ ngày "&amp;TEXT(G18,"dd/mm/yyyy")&amp;" đến "&amp;TEXT(G19,"dd/mm/yyyy")</f>
        <v>Từ ngày 20/05/2024 đến 26/05/2024</v>
      </c>
      <c r="G18" s="176">
        <v>45432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20/05/2024 to 26/05/2024</v>
      </c>
      <c r="G19" s="176">
        <f>G18+6</f>
        <v>45438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45439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71">
        <f>D20</f>
        <v>45439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542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543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45438</v>
      </c>
      <c r="F25" s="190">
        <v>45417</v>
      </c>
      <c r="G25" s="191"/>
      <c r="H25" s="179"/>
      <c r="K25" s="185"/>
    </row>
    <row r="26" spans="1:11" ht="15.75" customHeight="1">
      <c r="A26" s="359" t="s">
        <v>572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584</v>
      </c>
      <c r="D30" s="208"/>
      <c r="E30" s="163">
        <f>F34</f>
        <v>78956368239</v>
      </c>
      <c r="F30" s="278">
        <v>85702892353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585</v>
      </c>
      <c r="D31" s="212"/>
      <c r="E31" s="260">
        <f>F35</f>
        <v>13888.96</v>
      </c>
      <c r="F31" s="279">
        <v>13418.21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586</v>
      </c>
      <c r="D34" s="208"/>
      <c r="E34" s="300">
        <v>78227266471</v>
      </c>
      <c r="F34" s="278">
        <v>78956368239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587</v>
      </c>
      <c r="D35" s="206"/>
      <c r="E35" s="296">
        <v>13777.7</v>
      </c>
      <c r="F35" s="279">
        <v>13888.96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575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576</v>
      </c>
      <c r="D37" s="222"/>
      <c r="E37" s="294">
        <f>E34-E30</f>
        <v>-729101768</v>
      </c>
      <c r="F37" s="294">
        <f>F34-F30</f>
        <v>-6746524114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-629100481</v>
      </c>
      <c r="F39" s="294">
        <f>F37-F41</f>
        <v>2705330319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583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578</v>
      </c>
      <c r="D41" s="227"/>
      <c r="E41" s="301">
        <v>-100001287</v>
      </c>
      <c r="F41" s="294">
        <v>-9451854433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573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577</v>
      </c>
      <c r="D45" s="227"/>
      <c r="E45" s="267">
        <f>E35/E31-1</f>
        <v>-8.0106789853234828E-3</v>
      </c>
      <c r="F45" s="267">
        <f>F35/F31-1</f>
        <v>3.5082920896304381E-2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588</v>
      </c>
      <c r="D48" s="208"/>
      <c r="E48" s="295">
        <v>14174.89</v>
      </c>
      <c r="F48" s="289">
        <v>14079.48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589</v>
      </c>
      <c r="D49" s="242"/>
      <c r="E49" s="295">
        <v>11354.26</v>
      </c>
      <c r="F49" s="289">
        <v>11354.26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574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590</v>
      </c>
      <c r="D51" s="246"/>
      <c r="E51" s="298">
        <v>230.2</v>
      </c>
      <c r="F51" s="298">
        <v>230.2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591</v>
      </c>
      <c r="D52" s="240"/>
      <c r="E52" s="299">
        <f>E51*E35</f>
        <v>3171626.54</v>
      </c>
      <c r="F52" s="299">
        <f>F51*F35</f>
        <v>3197238.5919999997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579</v>
      </c>
      <c r="D53" s="247"/>
      <c r="E53" s="277">
        <f>E52/E34</f>
        <v>4.0543747507472588E-5</v>
      </c>
      <c r="F53" s="277">
        <f>F52/F34</f>
        <v>4.0493739305764367E-5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592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Rw2x1n9SRr9CcAHi9BLNwzCjrAA=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UuT2ZDieMJXNYN8uToona4Pk8rs=</DigestValue>
    </Reference>
  </SignedInfo>
  <SignatureValue>Ll9gI+uw7i/NfJYxTsqDR5cFMOqsuxdqQgOkDGYdui3fz3lle3OQCtqBdPxA3ndJdw5OYDHaxO8i
gOGeKrVJ1neHqXKDlzk55QAuxDFc8yOxucM9pWWn9ArvXhH201BMx7cDJ/s2oeZKk6tvtPqxXsdl
PgPA1X/axK0GfSIjXZ8=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llquAG6Ua6Zb9ZCuiMEokUNYNQc=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DPuy4HMEJEaAyT0XTofmsLxJ9b0=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FtoCler4OqLjoCTY1fnNtib7h/8=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2024-05-27T07:13:11Z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2024-05-27T07:13:11Z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CmdqH17KiMhQdrn6lO8EXq5NPIk=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97sRbQ/MM6w1P1VIDopc/pj90dE=</DigestValue>
    </Reference>
  </SignedInfo>
  <SignatureValue>SVRtxVQbqPhqnfEZNuTnLFZQhowsEzmqBvtYpIRv0oM/ex/8J1YWFkTeWXw855+56KMyf3bYPNCV
eMTIcxmuFs37jGICFI5NiLiBX0LOmrcauJItwmp8BieQyCKtU3PvuOUSQySVbSIVdjhS4IRotWu6
ShmJNaWZpB+30h0NCRM=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llquAG6Ua6Zb9ZCuiMEokUNYNQc=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DPuy4HMEJEaAyT0XTofmsLxJ9b0=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FtoCler4OqLjoCTY1fnNtib7h/8=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2024-05-27T09:24:02Z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2024-05-27T09:24:02Z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2024-05-27T01:49:07Z</dcterms:modified>
</cp:coreProperties>
</file>