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37" i="27"/>
  <c r="F39" i="27" s="1"/>
  <c r="F52" i="27" l="1"/>
  <c r="F53" i="27" s="1"/>
  <c r="E52" i="27"/>
  <c r="E53" i="27" s="1"/>
  <c r="E37" i="27" l="1"/>
  <c r="E39" i="27" s="1"/>
  <c r="F25" i="27" l="1"/>
  <c r="E45" i="27" l="1"/>
  <c r="D20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<sst xmlns="http://schemas.openxmlformats.org/spreadsheetml/2006/main" count="1388" uniqueCount="597">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</sst>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0" zoomScale="75" zoomScaleNormal="75" workbookViewId="0">
      <selection activeCell="H36" sqref="H3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8" t="s">
        <v>563</v>
      </c>
      <c r="B1" s="358"/>
      <c r="C1" s="358"/>
      <c r="D1" s="358"/>
      <c r="E1" s="358"/>
      <c r="F1" s="358"/>
    </row>
    <row r="2" spans="1:6" ht="15.75" customHeight="1">
      <c r="A2" s="355" t="s">
        <v>564</v>
      </c>
      <c r="B2" s="355"/>
      <c r="C2" s="355"/>
      <c r="D2" s="355"/>
      <c r="E2" s="355"/>
      <c r="F2" s="355"/>
    </row>
    <row r="3" spans="1:6" ht="19.5" customHeight="1">
      <c r="A3" s="356" t="s">
        <v>584</v>
      </c>
      <c r="B3" s="356"/>
      <c r="C3" s="356"/>
      <c r="D3" s="356"/>
      <c r="E3" s="356"/>
      <c r="F3" s="356"/>
    </row>
    <row r="4" spans="1:6" ht="18" customHeight="1">
      <c r="A4" s="357" t="s">
        <v>565</v>
      </c>
      <c r="B4" s="357"/>
      <c r="C4" s="357"/>
      <c r="D4" s="357"/>
      <c r="E4" s="357"/>
      <c r="F4" s="357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8" t="s">
        <v>566</v>
      </c>
      <c r="B6" s="358"/>
      <c r="C6" s="358"/>
      <c r="D6" s="358"/>
      <c r="E6" s="358"/>
      <c r="F6" s="358"/>
    </row>
    <row r="7" spans="1:6" ht="15.75" customHeight="1">
      <c r="A7" s="358" t="s">
        <v>567</v>
      </c>
      <c r="B7" s="358"/>
      <c r="C7" s="358"/>
      <c r="D7" s="358"/>
      <c r="E7" s="358"/>
      <c r="F7" s="358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0" t="s">
        <v>572</v>
      </c>
      <c r="B18" s="380"/>
      <c r="C18" s="380"/>
      <c r="D18" s="161" t="str">
        <f>"Từ ngày "&amp;TEXT(G18,"dd/mm/yyyy")&amp;" đến "&amp;TEXT(G19,"dd/mm/yyyy")</f>
        <v>Từ ngày 15/04/2024 đến 21/04/2024</v>
      </c>
      <c r="G18" s="176">
        <v>45397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15/04/2024 to 21/04/2024</v>
      </c>
      <c r="G19" s="176">
        <f>G18+6</f>
        <v>45403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45404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8">
        <f>D20</f>
        <v>45404</v>
      </c>
      <c r="E21" s="368"/>
      <c r="F21" s="368"/>
      <c r="G21" s="36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9" t="s">
        <v>531</v>
      </c>
      <c r="B23" s="360"/>
      <c r="C23" s="361" t="s">
        <v>541</v>
      </c>
      <c r="D23" s="360"/>
      <c r="E23" s="184" t="s">
        <v>542</v>
      </c>
      <c r="F23" s="272" t="s">
        <v>560</v>
      </c>
      <c r="H23" s="179"/>
      <c r="K23" s="185"/>
    </row>
    <row r="24" spans="1:11" ht="15.75" customHeight="1">
      <c r="A24" s="362" t="s">
        <v>27</v>
      </c>
      <c r="B24" s="363"/>
      <c r="C24" s="364" t="s">
        <v>330</v>
      </c>
      <c r="D24" s="36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45403</v>
      </c>
      <c r="F25" s="191">
        <f>+G18-1</f>
        <v>45396</v>
      </c>
      <c r="G25" s="192"/>
      <c r="H25" s="179"/>
      <c r="K25" s="185"/>
    </row>
    <row r="26" spans="1:11" ht="15.75" customHeight="1">
      <c r="A26" s="353" t="s">
        <v>574</v>
      </c>
      <c r="B26" s="354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4"/>
      <c r="F27" s="277"/>
      <c r="H27" s="200"/>
      <c r="K27" s="195"/>
    </row>
    <row r="28" spans="1:11" ht="15.75" customHeight="1">
      <c r="A28" s="351">
        <v>1</v>
      </c>
      <c r="B28" s="352"/>
      <c r="C28" s="201" t="s">
        <v>546</v>
      </c>
      <c r="D28" s="202"/>
      <c r="E28" s="295"/>
      <c r="F28" s="296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6">
        <v>1.1000000000000001</v>
      </c>
      <c r="B30" s="367"/>
      <c r="C30" s="208" t="s">
        <v>586</v>
      </c>
      <c r="D30" s="209"/>
      <c r="E30" s="163">
        <f>F34</f>
        <v>153044905739</v>
      </c>
      <c r="F30" s="282">
        <v>152728231697</v>
      </c>
      <c r="G30" s="210"/>
      <c r="H30" s="211"/>
      <c r="I30" s="210"/>
      <c r="J30" s="210"/>
      <c r="K30" s="185"/>
    </row>
    <row r="31" spans="1:11" ht="15.75" customHeight="1">
      <c r="A31" s="349">
        <v>1.2</v>
      </c>
      <c r="B31" s="350"/>
      <c r="C31" s="212" t="s">
        <v>587</v>
      </c>
      <c r="D31" s="213"/>
      <c r="E31" s="261">
        <f>F35</f>
        <v>12702.12</v>
      </c>
      <c r="F31" s="283">
        <v>12368.75</v>
      </c>
      <c r="G31" s="210"/>
      <c r="H31" s="211"/>
      <c r="I31" s="210"/>
      <c r="J31" s="210"/>
      <c r="K31" s="185"/>
    </row>
    <row r="32" spans="1:11" ht="15.75" customHeight="1">
      <c r="A32" s="351">
        <v>2</v>
      </c>
      <c r="B32" s="352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6">
        <v>2.1</v>
      </c>
      <c r="B34" s="367"/>
      <c r="C34" s="208" t="s">
        <v>588</v>
      </c>
      <c r="D34" s="209"/>
      <c r="E34" s="303">
        <v>147782349104</v>
      </c>
      <c r="F34" s="282">
        <v>153044905739</v>
      </c>
      <c r="G34" s="210"/>
      <c r="H34" s="211"/>
      <c r="I34" s="210"/>
      <c r="J34" s="210"/>
      <c r="K34" s="216"/>
    </row>
    <row r="35" spans="1:11" ht="15.75" customHeight="1">
      <c r="A35" s="349">
        <v>2.2000000000000002</v>
      </c>
      <c r="B35" s="350"/>
      <c r="C35" s="217" t="s">
        <v>589</v>
      </c>
      <c r="D35" s="207"/>
      <c r="E35" s="304">
        <v>11797.94</v>
      </c>
      <c r="F35" s="283">
        <v>12702.12</v>
      </c>
      <c r="G35" s="210"/>
      <c r="H35" s="211"/>
      <c r="I35" s="210"/>
      <c r="J35" s="210"/>
    </row>
    <row r="36" spans="1:11" ht="15.75" customHeight="1">
      <c r="A36" s="369">
        <v>3</v>
      </c>
      <c r="B36" s="370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-5262556635</v>
      </c>
      <c r="F37" s="275">
        <f>F34-F30</f>
        <v>316674042</v>
      </c>
      <c r="G37" s="210"/>
      <c r="H37" s="211"/>
      <c r="I37" s="210"/>
      <c r="J37" s="210"/>
    </row>
    <row r="38" spans="1:11" ht="15.75" customHeight="1">
      <c r="A38" s="371">
        <v>3.1</v>
      </c>
      <c r="B38" s="372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-11094818511</v>
      </c>
      <c r="F39" s="265">
        <f>F37-F41</f>
        <v>4043940830</v>
      </c>
      <c r="G39" s="210"/>
      <c r="H39" s="211"/>
      <c r="I39" s="210"/>
      <c r="J39" s="210"/>
    </row>
    <row r="40" spans="1:11" ht="15.75" customHeight="1">
      <c r="A40" s="347">
        <v>3.2</v>
      </c>
      <c r="B40" s="348"/>
      <c r="C40" s="229" t="s">
        <v>585</v>
      </c>
      <c r="D40" s="230"/>
      <c r="E40" s="266"/>
      <c r="F40" s="287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5">
        <v>5832261876</v>
      </c>
      <c r="F41" s="305">
        <v>-3727266788</v>
      </c>
      <c r="G41" s="210"/>
      <c r="H41" s="300"/>
      <c r="I41" s="210"/>
      <c r="J41" s="210"/>
    </row>
    <row r="42" spans="1:11" ht="15.75" customHeight="1">
      <c r="A42" s="347">
        <v>3.3</v>
      </c>
      <c r="B42" s="348"/>
      <c r="C42" s="224" t="s">
        <v>552</v>
      </c>
      <c r="D42" s="225"/>
      <c r="E42" s="267"/>
      <c r="F42" s="288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89"/>
      <c r="G43" s="210"/>
      <c r="H43" s="211"/>
      <c r="I43" s="210"/>
      <c r="J43" s="210"/>
    </row>
    <row r="44" spans="1:11" ht="15.75" customHeight="1">
      <c r="A44" s="369">
        <v>4</v>
      </c>
      <c r="B44" s="373">
        <v>4</v>
      </c>
      <c r="C44" s="234" t="s">
        <v>575</v>
      </c>
      <c r="D44" s="225"/>
      <c r="E44" s="301"/>
      <c r="F44" s="302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-7.1183393008411255E-2</v>
      </c>
      <c r="F45" s="269">
        <f>F35/F31-1</f>
        <v>2.6952602324406438E-2</v>
      </c>
      <c r="G45" s="200"/>
      <c r="H45" s="211"/>
      <c r="I45" s="210"/>
      <c r="J45" s="210"/>
    </row>
    <row r="46" spans="1:11" ht="15.75" customHeight="1">
      <c r="A46" s="369">
        <v>5</v>
      </c>
      <c r="B46" s="373"/>
      <c r="C46" s="237" t="s">
        <v>554</v>
      </c>
      <c r="D46" s="238"/>
      <c r="E46" s="270"/>
      <c r="F46" s="290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1"/>
      <c r="G47" s="210"/>
      <c r="H47" s="211"/>
      <c r="I47" s="210"/>
      <c r="J47" s="210"/>
    </row>
    <row r="48" spans="1:11" ht="15.75" customHeight="1">
      <c r="A48" s="378">
        <v>5.0999999999999996</v>
      </c>
      <c r="B48" s="379"/>
      <c r="C48" s="241" t="s">
        <v>590</v>
      </c>
      <c r="D48" s="209"/>
      <c r="E48" s="307">
        <v>12961.94</v>
      </c>
      <c r="F48" s="292">
        <v>12961.94</v>
      </c>
      <c r="G48" s="210"/>
      <c r="H48" s="211"/>
      <c r="I48" s="210"/>
      <c r="J48" s="210"/>
    </row>
    <row r="49" spans="1:10" ht="15.75" customHeight="1">
      <c r="A49" s="378">
        <v>5.2</v>
      </c>
      <c r="B49" s="379"/>
      <c r="C49" s="242" t="s">
        <v>591</v>
      </c>
      <c r="D49" s="243"/>
      <c r="E49" s="307">
        <v>9646.93</v>
      </c>
      <c r="F49" s="293">
        <v>9646.93</v>
      </c>
      <c r="G49" s="210"/>
      <c r="H49" s="211"/>
      <c r="I49" s="210"/>
      <c r="J49" s="210"/>
    </row>
    <row r="50" spans="1:10" ht="15.75" customHeight="1">
      <c r="A50" s="376">
        <v>6</v>
      </c>
      <c r="B50" s="37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8">
        <v>6.1</v>
      </c>
      <c r="B51" s="379">
        <v>6.1</v>
      </c>
      <c r="C51" s="246" t="s">
        <v>592</v>
      </c>
      <c r="D51" s="247"/>
      <c r="E51" s="306">
        <v>500590.15</v>
      </c>
      <c r="F51" s="299">
        <v>479165.83</v>
      </c>
      <c r="G51" s="298"/>
      <c r="H51" s="211"/>
      <c r="I51" s="210"/>
      <c r="J51" s="210"/>
    </row>
    <row r="52" spans="1:10" ht="15.75" customHeight="1">
      <c r="A52" s="378">
        <v>6.2</v>
      </c>
      <c r="B52" s="379"/>
      <c r="C52" s="208" t="s">
        <v>593</v>
      </c>
      <c r="D52" s="241"/>
      <c r="E52" s="280">
        <f>E51*E35</f>
        <v>5905932554.2910004</v>
      </c>
      <c r="F52" s="280">
        <f>F51*F35</f>
        <v>6086421872.5596008</v>
      </c>
      <c r="G52" s="297"/>
      <c r="H52" s="211"/>
      <c r="I52" s="210"/>
      <c r="J52" s="210"/>
    </row>
    <row r="53" spans="1:10" ht="15.75" customHeight="1" thickBot="1">
      <c r="A53" s="374">
        <v>6.2</v>
      </c>
      <c r="B53" s="375">
        <v>6.3</v>
      </c>
      <c r="C53" s="248" t="s">
        <v>581</v>
      </c>
      <c r="D53" s="248"/>
      <c r="E53" s="281">
        <f>E52/E34</f>
        <v>3.9963720905091128E-2</v>
      </c>
      <c r="F53" s="281">
        <f>F52/F34</f>
        <v>3.976886289138741E-2</v>
      </c>
      <c r="G53" s="297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594</v>
      </c>
      <c r="D56" s="252"/>
      <c r="E56" s="343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5"/>
      <c r="F63" s="345"/>
    </row>
    <row r="64" spans="1:10" ht="14.25" customHeight="1">
      <c r="A64" s="256"/>
      <c r="B64" s="256"/>
      <c r="C64" s="257"/>
      <c r="D64" s="173"/>
      <c r="E64" s="346"/>
      <c r="F64" s="346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twluCadzy1JwDsE7J9BoHrw6xag=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hPJ5n8+FKR8VXSkU5VMbsz261zg=</DigestValue>
    </Reference>
  </SignedInfo>
  <SignatureValue>FzkAJ/j3zMuvsXkgDArXnVNntWAwUYlNPei3bt12AO8CuULuB4EIB1c08y1V6Oi4YSRCLTWX9Gf6
/FmwA37dzS9cTa97Al7mPHOyMLgbtnoPdis9UzFKP4mvBiNfI1xE+3zs9plbUDCNPUsKgblmCF9y
HIBkMKQpR57fvLYJAhw=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mx7QGR75NmNWF6tc3cdW/bXaJXQ=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ZLgDnm5Afr3QiRXdgof8KyYhiMU=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2024-04-22T06:44:06Z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2024-04-22T06:44:06Z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qCkwOOliG0xlmF1L5551WACZalo=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utQqYuS1cLMoPVHTWc4TLg2ZSe0=</DigestValue>
    </Reference>
  </SignedInfo>
  <SignatureValue>Mq8tiDy6R15dkiZJr5h8hiBHhpsqgEw5MVlF2zFfNaU5mWL731DXfKawviLrVYjwzA+08eDZmEIT
lF34RsS2p1P05A8DjwFTApSF2SIjAhBs8U77oaCu2HUewD7lsSOeBT7JVWwrPyvi9djIYaF6cVYM
ZYb/uP7Cw6LYNS5ttms=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mx7QGR75NmNWF6tc3cdW/bXaJXQ=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ZLgDnm5Afr3QiRXdgof8KyYhiMU=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2024-04-22T10:10:20Z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2024-04-22T10:10:20Z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2024-04-22T02:14:53Z</dcterms:modified>
</cp:coreProperties>
</file>