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99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45" i="27" l="1"/>
  <c r="F52" i="27" l="1"/>
  <c r="F25" i="27" l="1"/>
  <c r="F37" i="27"/>
  <c r="F39" i="27"/>
  <c r="E52" i="27" l="1"/>
  <c r="E30" i="27" l="1"/>
  <c r="E37" i="27" l="1"/>
  <c r="E39" i="27" s="1"/>
  <c r="E53" i="27"/>
  <c r="E31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<sst xmlns="http://schemas.openxmlformats.org/spreadsheetml/2006/main" count="1388" uniqueCount="597">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</sst>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_-* #,##0\ _₫_-;\-* #,##0\ _₫_-;_-* &quot;-&quot;??\ _₫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6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0" fontId="116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2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3" fontId="116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86" fontId="3" fillId="0" borderId="0" applyFill="0" applyBorder="0" applyAlignment="0"/>
    <xf numFmtId="0" fontId="119" fillId="0" borderId="0"/>
    <xf numFmtId="1" fontId="120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0" fontId="124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5" fillId="0" borderId="0" applyNumberFormat="0" applyAlignment="0">
      <alignment horizontal="left"/>
    </xf>
    <xf numFmtId="197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199" fontId="129" fillId="0" borderId="0">
      <protection locked="0"/>
    </xf>
    <xf numFmtId="199" fontId="129" fillId="0" borderId="0">
      <protection locked="0"/>
    </xf>
    <xf numFmtId="10" fontId="126" fillId="23" borderId="19" applyNumberFormat="0" applyBorder="0" applyAlignment="0" applyProtection="0"/>
    <xf numFmtId="186" fontId="130" fillId="70" borderId="0"/>
    <xf numFmtId="186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0" fontId="132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5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5" fontId="138" fillId="0" borderId="0"/>
    <xf numFmtId="0" fontId="137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0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1" fontId="124" fillId="0" borderId="32">
      <alignment horizontal="right" vertical="center"/>
    </xf>
    <xf numFmtId="212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3" fontId="124" fillId="0" borderId="0"/>
    <xf numFmtId="213" fontId="124" fillId="0" borderId="19"/>
    <xf numFmtId="0" fontId="143" fillId="72" borderId="19">
      <alignment horizontal="left" vertical="center"/>
    </xf>
    <xf numFmtId="5" fontId="144" fillId="0" borderId="16">
      <alignment horizontal="left" vertical="top"/>
    </xf>
    <xf numFmtId="5" fontId="114" fillId="0" borderId="37">
      <alignment horizontal="left" vertical="top"/>
    </xf>
    <xf numFmtId="0" fontId="145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6" fillId="0" borderId="0">
      <alignment vertical="center"/>
    </xf>
    <xf numFmtId="42" fontId="147" fillId="0" borderId="0" applyFont="0" applyFill="0" applyBorder="0" applyAlignment="0" applyProtection="0"/>
    <xf numFmtId="44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4" fillId="0" borderId="0"/>
    <xf numFmtId="201" fontId="111" fillId="0" borderId="0" applyFont="0" applyFill="0" applyBorder="0" applyAlignment="0" applyProtection="0"/>
    <xf numFmtId="218" fontId="113" fillId="0" borderId="0" applyFont="0" applyFill="0" applyBorder="0" applyAlignment="0" applyProtection="0"/>
    <xf numFmtId="202" fontId="11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89" fillId="0" borderId="37" xfId="65" applyNumberFormat="1" applyFont="1" applyFill="1" applyBorder="1" applyAlignment="1"/>
    <xf numFmtId="165" fontId="48" fillId="0" borderId="0" xfId="64" applyFont="1" applyFill="1"/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6" fontId="11" fillId="0" borderId="70" xfId="0" applyNumberFormat="1" applyFont="1" applyBorder="1" applyAlignment="1">
      <alignment horizontal="right"/>
    </xf>
    <xf numFmtId="166" fontId="11" fillId="0" borderId="70" xfId="499" applyFont="1" applyBorder="1" applyAlignment="1">
      <alignment horizontal="right"/>
    </xf>
    <xf numFmtId="10" fontId="48" fillId="0" borderId="0" xfId="311" applyNumberFormat="1" applyFont="1"/>
    <xf numFmtId="174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66" fontId="172" fillId="0" borderId="70" xfId="499" applyFont="1" applyBorder="1" applyAlignment="1">
      <alignment horizontal="right"/>
    </xf>
    <xf numFmtId="167" fontId="11" fillId="0" borderId="60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175" fontId="11" fillId="0" borderId="19" xfId="65" applyNumberFormat="1" applyFont="1" applyFill="1" applyBorder="1" applyAlignment="1">
      <alignment horizontal="right"/>
    </xf>
    <xf numFmtId="220" fontId="172" fillId="0" borderId="71" xfId="499" applyNumberFormat="1" applyFont="1" applyBorder="1" applyAlignment="1">
      <alignment horizontal="right"/>
    </xf>
    <xf numFmtId="37" fontId="172" fillId="0" borderId="19" xfId="64" applyNumberFormat="1" applyFont="1" applyFill="1" applyBorder="1" applyAlignment="1">
      <alignment horizontal="righ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1" t="s">
        <v>50</v>
      </c>
      <c r="B2" s="322"/>
      <c r="C2" s="322"/>
      <c r="D2" s="322"/>
      <c r="E2" s="322"/>
      <c r="F2" s="32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3" t="s">
        <v>51</v>
      </c>
      <c r="D3" s="323"/>
      <c r="E3" s="323"/>
      <c r="F3" s="323"/>
      <c r="G3" s="323"/>
      <c r="H3" s="323"/>
      <c r="I3" s="323"/>
      <c r="J3" s="323"/>
      <c r="K3" s="323"/>
      <c r="L3" s="323"/>
      <c r="M3" s="305" t="s">
        <v>23</v>
      </c>
      <c r="N3" s="313"/>
      <c r="O3" s="314" t="s">
        <v>24</v>
      </c>
      <c r="P3" s="315"/>
      <c r="Q3" s="305" t="s">
        <v>5</v>
      </c>
      <c r="R3" s="305"/>
      <c r="S3" s="313"/>
      <c r="T3" s="316"/>
      <c r="U3" s="307" t="s">
        <v>26</v>
      </c>
      <c r="V3" s="308"/>
      <c r="W3" s="309" t="s">
        <v>25</v>
      </c>
    </row>
    <row r="4" spans="1:23" ht="12.75" customHeight="1">
      <c r="A4" s="313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17" t="s">
        <v>52</v>
      </c>
      <c r="I4" s="305" t="s">
        <v>34</v>
      </c>
      <c r="J4" s="316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17" t="s">
        <v>36</v>
      </c>
      <c r="V4" s="305" t="s">
        <v>39</v>
      </c>
      <c r="W4" s="310"/>
    </row>
    <row r="5" spans="1:23">
      <c r="A5" s="316"/>
      <c r="B5" s="316"/>
      <c r="C5" s="316"/>
      <c r="D5" s="316"/>
      <c r="E5" s="316"/>
      <c r="F5" s="316"/>
      <c r="G5" s="316"/>
      <c r="H5" s="318"/>
      <c r="I5" s="106" t="s">
        <v>40</v>
      </c>
      <c r="J5" s="106" t="s">
        <v>41</v>
      </c>
      <c r="K5" s="316"/>
      <c r="L5" s="316"/>
      <c r="M5" s="316"/>
      <c r="N5" s="316"/>
      <c r="O5" s="316"/>
      <c r="P5" s="316"/>
      <c r="Q5" s="312"/>
      <c r="R5" s="312"/>
      <c r="S5" s="316"/>
      <c r="T5" s="312"/>
      <c r="U5" s="318"/>
      <c r="V5" s="306"/>
      <c r="W5" s="31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9" t="s">
        <v>5</v>
      </c>
      <c r="B179" s="32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0">
        <v>41948</v>
      </c>
      <c r="C4" s="330"/>
      <c r="D4" s="33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0">
        <v>41949</v>
      </c>
      <c r="C5" s="330"/>
      <c r="D5" s="33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4">
        <f>+$B$6*$F$7/$C$7</f>
        <v>111000</v>
      </c>
      <c r="C8" s="324"/>
      <c r="D8" s="32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0" t="s">
        <v>226</v>
      </c>
      <c r="C9" s="330"/>
      <c r="D9" s="33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4" t="e">
        <f>+ ROUND((B11-B19)*F10/C10,0)</f>
        <v>#REF!</v>
      </c>
      <c r="C12" s="324"/>
      <c r="D12" s="32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5" t="s">
        <v>212</v>
      </c>
      <c r="C13" s="325"/>
      <c r="D13" s="32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4">
        <f>+IF($E$13=1,ROUNDDOWN($B$8*$F$10/$C$10,0),IF(MROUND($B$8*$F$10/$C$10,10)-($B$8*$F$10/$C$10)&gt;0,MROUND($B$8*$F$10/$C$10,10)-10,MROUND($B$8*$F$10/$C$10,10)))</f>
        <v>55500</v>
      </c>
      <c r="C14" s="324"/>
      <c r="D14" s="32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4">
        <f>ROUNDDOWN($B$8*$F$10/$C$10,0)-B14</f>
        <v>0</v>
      </c>
      <c r="C15" s="324"/>
      <c r="D15" s="32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5" t="s">
        <v>223</v>
      </c>
      <c r="C16" s="325"/>
      <c r="D16" s="32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4">
        <f>+IF($E$16=1,B17*B15,0)</f>
        <v>0</v>
      </c>
      <c r="C18" s="324"/>
      <c r="D18" s="32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4">
        <f>+B19*B14</f>
        <v>555000000</v>
      </c>
      <c r="C20" s="324"/>
      <c r="D20" s="32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0"/>
      <c r="C21" s="330"/>
      <c r="D21" s="33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1" t="s">
        <v>241</v>
      </c>
      <c r="F23" s="331"/>
      <c r="G23" s="33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5" zoomScaleNormal="100" workbookViewId="0">
      <selection activeCell="F45" sqref="F45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1" t="s">
        <v>563</v>
      </c>
      <c r="B1" s="361"/>
      <c r="C1" s="361"/>
      <c r="D1" s="361"/>
      <c r="E1" s="361"/>
      <c r="F1" s="361"/>
    </row>
    <row r="2" spans="1:6" ht="15.75" customHeight="1">
      <c r="A2" s="358" t="s">
        <v>564</v>
      </c>
      <c r="B2" s="358"/>
      <c r="C2" s="358"/>
      <c r="D2" s="358"/>
      <c r="E2" s="358"/>
      <c r="F2" s="358"/>
    </row>
    <row r="3" spans="1:6" ht="19.5" customHeight="1">
      <c r="A3" s="359" t="s">
        <v>584</v>
      </c>
      <c r="B3" s="359"/>
      <c r="C3" s="359"/>
      <c r="D3" s="359"/>
      <c r="E3" s="359"/>
      <c r="F3" s="359"/>
    </row>
    <row r="4" spans="1:6" ht="18" customHeight="1">
      <c r="A4" s="360" t="s">
        <v>565</v>
      </c>
      <c r="B4" s="360"/>
      <c r="C4" s="360"/>
      <c r="D4" s="360"/>
      <c r="E4" s="360"/>
      <c r="F4" s="360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1" t="s">
        <v>566</v>
      </c>
      <c r="B6" s="361"/>
      <c r="C6" s="361"/>
      <c r="D6" s="361"/>
      <c r="E6" s="361"/>
      <c r="F6" s="361"/>
    </row>
    <row r="7" spans="1:6" ht="15.75" customHeight="1">
      <c r="A7" s="361" t="s">
        <v>567</v>
      </c>
      <c r="B7" s="361"/>
      <c r="C7" s="361"/>
      <c r="D7" s="361"/>
      <c r="E7" s="361"/>
      <c r="F7" s="36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16/10/2023 đến 22/10/2023</v>
      </c>
      <c r="G18" s="175">
        <v>45215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16/10/2023 to 22/10/2023</v>
      </c>
      <c r="G19" s="175">
        <v>45221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45222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0">
        <f>D20</f>
        <v>45222</v>
      </c>
      <c r="E21" s="340"/>
      <c r="F21" s="340"/>
      <c r="G21" s="340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49" t="s">
        <v>531</v>
      </c>
      <c r="B23" s="350"/>
      <c r="C23" s="351" t="s">
        <v>541</v>
      </c>
      <c r="D23" s="350"/>
      <c r="E23" s="182" t="s">
        <v>542</v>
      </c>
      <c r="F23" s="261" t="s">
        <v>560</v>
      </c>
    </row>
    <row r="24" spans="1:11" ht="15.75" customHeight="1">
      <c r="A24" s="352" t="s">
        <v>27</v>
      </c>
      <c r="B24" s="353"/>
      <c r="C24" s="354" t="s">
        <v>330</v>
      </c>
      <c r="D24" s="355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45221</v>
      </c>
      <c r="F25" s="290">
        <f>G18-1</f>
        <v>45214</v>
      </c>
      <c r="G25" s="188"/>
    </row>
    <row r="26" spans="1:11" ht="15.75" customHeight="1">
      <c r="A26" s="375" t="s">
        <v>574</v>
      </c>
      <c r="B26" s="376"/>
      <c r="C26" s="189" t="s">
        <v>544</v>
      </c>
      <c r="D26" s="189"/>
      <c r="E26" s="288"/>
      <c r="F26" s="287"/>
    </row>
    <row r="27" spans="1:11" ht="15.75" customHeight="1">
      <c r="A27" s="190"/>
      <c r="B27" s="191"/>
      <c r="C27" s="192" t="s">
        <v>545</v>
      </c>
      <c r="D27" s="193"/>
      <c r="E27" s="289"/>
      <c r="F27" s="286"/>
    </row>
    <row r="28" spans="1:11" ht="15.75" customHeight="1">
      <c r="A28" s="372">
        <v>1</v>
      </c>
      <c r="B28" s="373"/>
      <c r="C28" s="194" t="s">
        <v>546</v>
      </c>
      <c r="D28" s="195"/>
      <c r="E28" s="282"/>
      <c r="F28" s="291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70">
        <f>F34</f>
        <v>63829491103</v>
      </c>
      <c r="F30" s="270">
        <v>61491465935</v>
      </c>
      <c r="G30" s="202"/>
      <c r="I30" s="202"/>
      <c r="J30" s="202"/>
      <c r="K30" s="202"/>
    </row>
    <row r="31" spans="1:11" ht="15.75" customHeight="1">
      <c r="A31" s="347">
        <v>1.2</v>
      </c>
      <c r="B31" s="348"/>
      <c r="C31" s="203" t="s">
        <v>587</v>
      </c>
      <c r="D31" s="204"/>
      <c r="E31" s="298">
        <f>F35</f>
        <v>10730.84</v>
      </c>
      <c r="F31" s="299">
        <v>10340.18</v>
      </c>
      <c r="G31" s="202"/>
      <c r="I31" s="202"/>
      <c r="J31" s="202"/>
      <c r="K31" s="202"/>
    </row>
    <row r="32" spans="1:11" ht="15.75" customHeight="1">
      <c r="A32" s="372">
        <v>2</v>
      </c>
      <c r="B32" s="373"/>
      <c r="C32" s="194" t="s">
        <v>548</v>
      </c>
      <c r="D32" s="195"/>
      <c r="E32" s="251"/>
      <c r="F32" s="272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3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1">
        <v>61097673176</v>
      </c>
      <c r="F34" s="270">
        <v>63829491103</v>
      </c>
      <c r="G34" s="202"/>
      <c r="I34" s="202"/>
      <c r="J34" s="202"/>
      <c r="K34" s="202"/>
    </row>
    <row r="35" spans="1:11" ht="15.75" customHeight="1">
      <c r="A35" s="347">
        <v>2.2000000000000002</v>
      </c>
      <c r="B35" s="348"/>
      <c r="C35" s="207" t="s">
        <v>589</v>
      </c>
      <c r="D35" s="199"/>
      <c r="E35" s="302">
        <v>10157.82</v>
      </c>
      <c r="F35" s="271">
        <v>10730.84</v>
      </c>
      <c r="G35" s="202"/>
      <c r="I35" s="202"/>
      <c r="J35" s="202"/>
      <c r="K35" s="202"/>
    </row>
    <row r="36" spans="1:11" ht="15.75" customHeight="1">
      <c r="A36" s="362">
        <v>3</v>
      </c>
      <c r="B36" s="363"/>
      <c r="C36" s="208" t="s">
        <v>577</v>
      </c>
      <c r="D36" s="209"/>
      <c r="E36" s="253"/>
      <c r="F36" s="274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4">
        <f>E34-E30</f>
        <v>-2731817927</v>
      </c>
      <c r="F37" s="304">
        <f>F34-F30</f>
        <v>2338025168</v>
      </c>
      <c r="G37" s="202"/>
      <c r="I37" s="202"/>
      <c r="J37" s="202"/>
      <c r="K37" s="202"/>
    </row>
    <row r="38" spans="1:11" ht="15.75" customHeight="1">
      <c r="A38" s="364">
        <v>3.1</v>
      </c>
      <c r="B38" s="365"/>
      <c r="C38" s="214" t="s">
        <v>550</v>
      </c>
      <c r="D38" s="215"/>
      <c r="E38" s="377"/>
      <c r="F38" s="274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4">
        <f>E37-E41</f>
        <v>-3437138664</v>
      </c>
      <c r="F39" s="304">
        <f>F37-F41</f>
        <v>2323776714</v>
      </c>
      <c r="G39" s="202"/>
      <c r="I39" s="202"/>
      <c r="J39" s="202"/>
      <c r="K39" s="202"/>
    </row>
    <row r="40" spans="1:11" ht="15.75" customHeight="1">
      <c r="A40" s="345">
        <v>3.2</v>
      </c>
      <c r="B40" s="346"/>
      <c r="C40" s="219" t="s">
        <v>585</v>
      </c>
      <c r="D40" s="220"/>
      <c r="E40" s="254"/>
      <c r="F40" s="275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78">
        <v>705320737</v>
      </c>
      <c r="F41" s="379">
        <v>14248454</v>
      </c>
      <c r="G41" s="202"/>
      <c r="I41" s="202"/>
      <c r="J41" s="202"/>
      <c r="K41" s="202"/>
    </row>
    <row r="42" spans="1:11" ht="15.75" customHeight="1">
      <c r="A42" s="345">
        <v>3.3</v>
      </c>
      <c r="B42" s="346"/>
      <c r="C42" s="214" t="s">
        <v>552</v>
      </c>
      <c r="D42" s="215"/>
      <c r="E42" s="255"/>
      <c r="F42" s="276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7"/>
      <c r="G43" s="202"/>
      <c r="I43" s="202"/>
      <c r="J43" s="202"/>
      <c r="K43" s="202"/>
    </row>
    <row r="44" spans="1:11" ht="15.75" customHeight="1">
      <c r="A44" s="292">
        <v>4</v>
      </c>
      <c r="B44" s="293">
        <v>4</v>
      </c>
      <c r="C44" s="224" t="s">
        <v>575</v>
      </c>
      <c r="D44" s="215"/>
      <c r="E44" s="257"/>
      <c r="F44" s="278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-5.3399361093819375E-2</v>
      </c>
      <c r="F45" s="258">
        <f>F35/F31-1</f>
        <v>3.7780773642238419E-2</v>
      </c>
      <c r="G45" s="300"/>
      <c r="I45" s="202"/>
      <c r="J45" s="202"/>
      <c r="K45" s="202"/>
    </row>
    <row r="46" spans="1:11" ht="15.75" customHeight="1">
      <c r="A46" s="366">
        <v>5</v>
      </c>
      <c r="B46" s="367"/>
      <c r="C46" s="227" t="s">
        <v>554</v>
      </c>
      <c r="D46" s="228"/>
      <c r="E46" s="259"/>
      <c r="F46" s="279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80"/>
      <c r="G47" s="202"/>
      <c r="I47" s="202"/>
      <c r="J47" s="202"/>
      <c r="K47" s="202"/>
    </row>
    <row r="48" spans="1:11" ht="15.75" customHeight="1">
      <c r="A48" s="370">
        <v>5.0999999999999996</v>
      </c>
      <c r="B48" s="371"/>
      <c r="C48" s="231" t="s">
        <v>590</v>
      </c>
      <c r="D48" s="201"/>
      <c r="E48" s="303">
        <v>11660.59</v>
      </c>
      <c r="F48" s="281">
        <v>11660.59</v>
      </c>
      <c r="G48" s="202"/>
      <c r="I48" s="202"/>
      <c r="J48" s="202"/>
      <c r="K48" s="202"/>
    </row>
    <row r="49" spans="1:11" ht="15.75" customHeight="1">
      <c r="A49" s="370">
        <v>5.2</v>
      </c>
      <c r="B49" s="371"/>
      <c r="C49" s="232" t="s">
        <v>591</v>
      </c>
      <c r="D49" s="233"/>
      <c r="E49" s="303">
        <v>9261.1200000000008</v>
      </c>
      <c r="F49" s="281">
        <v>9261.1200000000008</v>
      </c>
      <c r="G49" s="202"/>
      <c r="I49" s="202"/>
      <c r="J49" s="202"/>
      <c r="K49" s="202"/>
    </row>
    <row r="50" spans="1:11" ht="15.75" customHeight="1">
      <c r="A50" s="368">
        <v>6</v>
      </c>
      <c r="B50" s="369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6">
        <v>6.1</v>
      </c>
      <c r="B51" s="297">
        <v>6.1</v>
      </c>
      <c r="C51" s="236" t="s">
        <v>592</v>
      </c>
      <c r="D51" s="237"/>
      <c r="E51" s="267">
        <v>1846.44</v>
      </c>
      <c r="F51" s="267">
        <v>1846.44</v>
      </c>
      <c r="G51" s="284"/>
      <c r="I51" s="202"/>
      <c r="J51" s="202"/>
      <c r="K51" s="202"/>
    </row>
    <row r="52" spans="1:11" ht="15.75" customHeight="1">
      <c r="A52" s="370">
        <v>6.2</v>
      </c>
      <c r="B52" s="371"/>
      <c r="C52" s="200" t="s">
        <v>593</v>
      </c>
      <c r="D52" s="231"/>
      <c r="E52" s="285">
        <f>E51*E35</f>
        <v>18755805.160799999</v>
      </c>
      <c r="F52" s="285">
        <f>F51*F35</f>
        <v>19813852.209600002</v>
      </c>
      <c r="G52" s="283"/>
      <c r="I52" s="202"/>
      <c r="J52" s="202"/>
      <c r="K52" s="202"/>
    </row>
    <row r="53" spans="1:11" ht="15.75" customHeight="1" thickBot="1">
      <c r="A53" s="294">
        <v>6.2</v>
      </c>
      <c r="B53" s="295">
        <v>6.3</v>
      </c>
      <c r="C53" s="238" t="s">
        <v>581</v>
      </c>
      <c r="D53" s="238"/>
      <c r="E53" s="268">
        <f>E52/E34</f>
        <v>3.069806784093299E-4</v>
      </c>
      <c r="F53" s="269">
        <v>3.1168364662625069E-4</v>
      </c>
      <c r="G53" s="283"/>
      <c r="H53" s="300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41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3"/>
      <c r="F63" s="343"/>
    </row>
    <row r="64" spans="1:11" ht="14.25" customHeight="1">
      <c r="A64" s="246"/>
      <c r="B64" s="246"/>
      <c r="C64" s="247"/>
      <c r="D64" s="172"/>
      <c r="E64" s="344"/>
      <c r="F64" s="344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Z9n1x3p7POvh++wKgCjRwHNISg8=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QjAJ8f9eIpeCiimhvCj3SJki+84=</DigestValue>
    </Reference>
  </SignedInfo>
  <SignatureValue>cc1zRci/wvxU5FaQXK36Jc0Sp7z1WWfGdp/x7hBFKeY8KPOzrf3TnO6b21PZk8ygp63zD3piZa2l
2vJA1e3Z0Cc4AnuzuswGfsi5rz2ea876iOHNrrBMnvPwi2pdAIJttwx2IOKKI9PjHa++C0ccIsKE
STIeeiSA0sYvDxae5FM=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456SSR8W5M9PNxStv9bfQ1cDwD4=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ss5Nrl3ivDnDf3DduIxhTGwe7ds=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Wn6vijEmkWhwMhOOfSjWNqvkLdg=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BRB6g6sltJaqE1OGMMRaNujpG08=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fbEF6MAVgoe7+Y9pt68SjtzuzkQ=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2023-10-23T04:13:31Z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2023-10-23T04:13:31Z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LAWcvnYtXpsAHAQQ7f6VaRKrbis=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1PFAF94Y2NJ5fQ2rtKhs53Z23pA=</DigestValue>
    </Reference>
  </SignedInfo>
  <SignatureValue>JqQY5CIERCQKAvKX31oSqKk3jUF6rSbkRAvEWdFVT3zcdRofrXT2bMGI2xnkP+31oWOLgHYp71Bh
LT6fbntdzCT5pQ6qo+yHM3TU3VXRpzo+4qfXLkNFExbw+9Ex1a/WlD1Ao4v4En5g5QUGr1tLVzFq
zJlEuDtQiZES14kVS2c=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456SSR8W5M9PNxStv9bfQ1cDwD4=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ss5Nrl3ivDnDf3DduIxhTGwe7ds=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Wn6vijEmkWhwMhOOfSjWNqvkLdg=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BRB6g6sltJaqE1OGMMRaNujpG08=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fbEF6MAVgoe7+Y9pt68SjtzuzkQ=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2023-10-23T11:17:36Z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2023-10-23T11:17:36Z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2023-03-22T02:50:55Z</cp:lastPrinted>
  <dcterms:created xsi:type="dcterms:W3CDTF">2014-09-25T08:23:57Z</dcterms:created>
  <dcterms:modified xsi:type="dcterms:W3CDTF">2023-10-23T04:09:25Z</dcterms:modified>
</cp:coreProperties>
</file>