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W:\GTO_SSO_FUNDSERVICES_GSSCKL\10. CLIENT PORTFOLIO-VN\2.02 TCEF\2022\12. Dec\Yearly\FMS\"/>
    </mc:Choice>
  </mc:AlternateContent>
  <xr:revisionPtr revIDLastSave="0" documentId="13_ncr:1_{625D7EB9-8729-4679-AC05-DA7318518BFB}" xr6:coauthVersionLast="47" xr6:coauthVersionMax="47" xr10:uidLastSave="{00000000-0000-0000-0000-000000000000}"/>
  <bookViews>
    <workbookView xWindow="-110" yWindow="-110" windowWidth="19420" windowHeight="10420" firstSheet="5" activeTab="6" xr2:uid="{00000000-000D-0000-FFFF-FFFF0000000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hongKePhiGiaoDich_06145" sheetId="7" r:id="rId7"/>
    <sheet name="TKGD_NguoiLienQuan" sheetId="8" r:id="rId8"/>
    <sheet name="TKGD_BDS" sheetId="9" r:id="rId9"/>
    <sheet name="PhanHoiNHGS_06276" sheetId="10" r:id="rId10"/>
    <sheet name="SheetHidden" sheetId="11"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1" l="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2" authorId="0" shapeId="0" xr:uid="{00000000-0006-0000-0100-000001000000}">
      <text>
        <r>
          <rPr>
            <sz val="10"/>
            <rFont val="Arial"/>
            <family val="2"/>
          </rPr>
          <t>Ô chỉ tiêu có định dạng số. Đơn vị tính x 1 (hoặc %)</t>
        </r>
      </text>
    </comment>
    <comment ref="E2" authorId="0" shapeId="0" xr:uid="{00000000-0006-0000-0100-000002000000}">
      <text>
        <r>
          <rPr>
            <sz val="10"/>
            <rFont val="Arial"/>
            <family val="2"/>
          </rPr>
          <t>Ô chỉ tiêu có định dạng số. Đơn vị tính x 1 (hoặc %)</t>
        </r>
      </text>
    </comment>
    <comment ref="F2" authorId="0" shapeId="0" xr:uid="{00000000-0006-0000-0100-000003000000}">
      <text>
        <r>
          <rPr>
            <sz val="10"/>
            <rFont val="Arial"/>
            <family val="2"/>
          </rPr>
          <t>Ô chỉ tiêu có định dạng số. Đơn vị tính x 1 (hoặc %)</t>
        </r>
      </text>
    </comment>
    <comment ref="D3" authorId="0" shapeId="0" xr:uid="{00000000-0006-0000-0100-000004000000}">
      <text>
        <r>
          <rPr>
            <sz val="10"/>
            <rFont val="Arial"/>
            <family val="2"/>
          </rPr>
          <t>Ô chỉ tiêu có định dạng số. Đơn vị tính x 1 (hoặc %)</t>
        </r>
      </text>
    </comment>
    <comment ref="E3" authorId="0" shapeId="0" xr:uid="{00000000-0006-0000-0100-000005000000}">
      <text>
        <r>
          <rPr>
            <sz val="10"/>
            <rFont val="Arial"/>
            <family val="2"/>
          </rPr>
          <t>Ô chỉ tiêu có định dạng số. Đơn vị tính x 1 (hoặc %)</t>
        </r>
      </text>
    </comment>
    <comment ref="F3" authorId="0" shapeId="0" xr:uid="{00000000-0006-0000-0100-000006000000}">
      <text>
        <r>
          <rPr>
            <sz val="10"/>
            <rFont val="Arial"/>
            <family val="2"/>
          </rPr>
          <t>Ô chỉ tiêu có định dạng số. Đơn vị tính x 1 (hoặc %)</t>
        </r>
      </text>
    </comment>
    <comment ref="D4" authorId="0" shapeId="0" xr:uid="{00000000-0006-0000-0100-000007000000}">
      <text>
        <r>
          <rPr>
            <sz val="10"/>
            <rFont val="Arial"/>
            <family val="2"/>
          </rPr>
          <t>Ô chỉ tiêu có định dạng số. Đơn vị tính x 1 (hoặc %)</t>
        </r>
      </text>
    </comment>
    <comment ref="E4" authorId="0" shapeId="0" xr:uid="{00000000-0006-0000-0100-000008000000}">
      <text>
        <r>
          <rPr>
            <sz val="10"/>
            <rFont val="Arial"/>
            <family val="2"/>
          </rPr>
          <t>Ô chỉ tiêu có định dạng số. Đơn vị tính x 1 (hoặc %)</t>
        </r>
      </text>
    </comment>
    <comment ref="F4" authorId="0" shapeId="0" xr:uid="{00000000-0006-0000-0100-000009000000}">
      <text>
        <r>
          <rPr>
            <sz val="10"/>
            <rFont val="Arial"/>
            <family val="2"/>
          </rPr>
          <t>Ô chỉ tiêu có định dạng số. Đơn vị tính x 1 (hoặc %)</t>
        </r>
      </text>
    </comment>
    <comment ref="A6" authorId="0" shapeId="0" xr:uid="{00000000-0006-0000-0100-00000A000000}">
      <text>
        <r>
          <rPr>
            <sz val="10"/>
            <rFont val="Arial"/>
            <family val="2"/>
          </rPr>
          <t>Ô chỉ tiêu có định dạng ký tự
Dữ liệu động đầu vào hợp lệ khi chỉ được thêm dòng trên ô này.</t>
        </r>
      </text>
    </comment>
    <comment ref="B6" authorId="0" shapeId="0" xr:uid="{00000000-0006-0000-0100-00000B000000}">
      <text>
        <r>
          <rPr>
            <sz val="10"/>
            <rFont val="Arial"/>
            <family val="2"/>
          </rPr>
          <t>Ô chỉ tiêu có định dạng ký tự
Dữ liệu động đầu vào hợp lệ khi chỉ được thêm dòng trên ô này.</t>
        </r>
      </text>
    </comment>
    <comment ref="C6" authorId="0" shapeId="0" xr:uid="{00000000-0006-0000-0100-00000C000000}">
      <text>
        <r>
          <rPr>
            <sz val="10"/>
            <rFont val="Arial"/>
            <family val="2"/>
          </rPr>
          <t>Ô chỉ tiêu có định dạng ký tự
Dữ liệu động đầu vào hợp lệ khi chỉ được thêm dòng trên ô này.</t>
        </r>
      </text>
    </comment>
    <comment ref="D6" authorId="0" shapeId="0" xr:uid="{9F434FC7-686D-4FDE-89BC-BB6BEB91446B}">
      <text>
        <r>
          <rPr>
            <sz val="10"/>
            <rFont val="Arial"/>
            <family val="2"/>
          </rPr>
          <t>Ô chỉ tiêu có định dạng số. Đơn vị tính x 1 (hoặc %)</t>
        </r>
      </text>
    </comment>
    <comment ref="E6" authorId="0" shapeId="0" xr:uid="{CEBCC833-515C-4DC8-AD5B-0562A0B88065}">
      <text>
        <r>
          <rPr>
            <sz val="10"/>
            <rFont val="Arial"/>
            <family val="2"/>
          </rPr>
          <t>Ô chỉ tiêu có định dạng số. Đơn vị tính x 1 (hoặc %)</t>
        </r>
      </text>
    </comment>
    <comment ref="F6" authorId="0" shapeId="0" xr:uid="{9B0C7F14-ED57-4AE6-8818-9D40248D96C8}">
      <text>
        <r>
          <rPr>
            <sz val="10"/>
            <rFont val="Arial"/>
            <family val="2"/>
          </rPr>
          <t>Ô chỉ tiêu có định dạng số. Đơn vị tính x 1 (hoặc %)</t>
        </r>
      </text>
    </comment>
    <comment ref="A8" authorId="0" shapeId="0" xr:uid="{00000000-0006-0000-0100-000010000000}">
      <text>
        <r>
          <rPr>
            <sz val="10"/>
            <rFont val="Arial"/>
            <family val="2"/>
          </rPr>
          <t>Ô chỉ tiêu có định dạng ký tự
Dữ liệu động đầu vào hợp lệ khi chỉ được thêm dòng trên ô này.</t>
        </r>
      </text>
    </comment>
    <comment ref="B8" authorId="0" shapeId="0" xr:uid="{00000000-0006-0000-0100-000011000000}">
      <text>
        <r>
          <rPr>
            <sz val="10"/>
            <rFont val="Arial"/>
            <family val="2"/>
          </rPr>
          <t>Ô chỉ tiêu có định dạng ký tự
Dữ liệu động đầu vào hợp lệ khi chỉ được thêm dòng trên ô này.</t>
        </r>
      </text>
    </comment>
    <comment ref="C8" authorId="0" shapeId="0" xr:uid="{00000000-0006-0000-0100-000012000000}">
      <text>
        <r>
          <rPr>
            <sz val="10"/>
            <rFont val="Arial"/>
            <family val="2"/>
          </rPr>
          <t>Ô chỉ tiêu có định dạng ký tự
Dữ liệu động đầu vào hợp lệ khi chỉ được thêm dòng trên ô này.</t>
        </r>
      </text>
    </comment>
    <comment ref="D8" authorId="0" shapeId="0" xr:uid="{57BE8224-7F5B-4558-9098-99A6321EAB5E}">
      <text>
        <r>
          <rPr>
            <sz val="10"/>
            <rFont val="Arial"/>
            <family val="2"/>
          </rPr>
          <t>Ô chỉ tiêu có định dạng số. Đơn vị tính x 1 (hoặc %)</t>
        </r>
      </text>
    </comment>
    <comment ref="E8" authorId="0" shapeId="0" xr:uid="{922DC19F-ADF2-4DD1-8E16-58D59CD8CE56}">
      <text>
        <r>
          <rPr>
            <sz val="10"/>
            <rFont val="Arial"/>
            <family val="2"/>
          </rPr>
          <t>Ô chỉ tiêu có định dạng số. Đơn vị tính x 1 (hoặc %)</t>
        </r>
      </text>
    </comment>
    <comment ref="F8" authorId="0" shapeId="0" xr:uid="{52E9AAEC-3878-4B8B-8268-081ABC308EA9}">
      <text>
        <r>
          <rPr>
            <sz val="10"/>
            <rFont val="Arial"/>
            <family val="2"/>
          </rPr>
          <t>Ô chỉ tiêu có định dạng số. Đơn vị tính x 1 (hoặc %)</t>
        </r>
      </text>
    </comment>
    <comment ref="A10" authorId="0" shapeId="0" xr:uid="{00000000-0006-0000-0100-000016000000}">
      <text>
        <r>
          <rPr>
            <sz val="10"/>
            <rFont val="Arial"/>
            <family val="2"/>
          </rPr>
          <t>Ô chỉ tiêu có định dạng số. Đơn vị tính x 1 (hoặc %)
Dữ liệu động đầu vào hợp lệ khi chỉ được thêm dòng trên ô này.</t>
        </r>
      </text>
    </comment>
    <comment ref="B10" authorId="0" shapeId="0" xr:uid="{00000000-0006-0000-0100-000017000000}">
      <text>
        <r>
          <rPr>
            <sz val="10"/>
            <rFont val="Arial"/>
            <family val="2"/>
          </rPr>
          <t>Ô chỉ tiêu có định dạng ký tự
Dữ liệu động đầu vào hợp lệ khi chỉ được thêm dòng trên ô này.</t>
        </r>
      </text>
    </comment>
    <comment ref="C10" authorId="0" shapeId="0" xr:uid="{00000000-0006-0000-0100-000018000000}">
      <text>
        <r>
          <rPr>
            <sz val="10"/>
            <rFont val="Arial"/>
            <family val="2"/>
          </rPr>
          <t>Ô chỉ tiêu có định dạng số. Đơn vị tính x 1 (hoặc %)
Dữ liệu động đầu vào hợp lệ khi chỉ được thêm dòng trên ô này.</t>
        </r>
      </text>
    </comment>
    <comment ref="D10" authorId="0" shapeId="0" xr:uid="{00000000-0006-0000-0100-000019000000}">
      <text>
        <r>
          <rPr>
            <sz val="10"/>
            <rFont val="Arial"/>
            <family val="2"/>
          </rPr>
          <t>Ô chỉ tiêu có định dạng số. Đơn vị tính x 1 (hoặc %)
Dữ liệu động đầu vào hợp lệ khi chỉ được thêm dòng trên ô này.</t>
        </r>
      </text>
    </comment>
    <comment ref="E10" authorId="0" shapeId="0" xr:uid="{00000000-0006-0000-0100-00001A000000}">
      <text>
        <r>
          <rPr>
            <sz val="10"/>
            <rFont val="Arial"/>
            <family val="2"/>
          </rPr>
          <t>Ô chỉ tiêu có định dạng số. Đơn vị tính x 1 (hoặc %)
Dữ liệu động đầu vào hợp lệ khi chỉ được thêm dòng trên ô này.</t>
        </r>
      </text>
    </comment>
    <comment ref="F10" authorId="0" shapeId="0" xr:uid="{00000000-0006-0000-0100-00001B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100-00001C000000}">
      <text>
        <r>
          <rPr>
            <sz val="10"/>
            <rFont val="Arial"/>
            <family val="2"/>
          </rPr>
          <t>Ô chỉ tiêu có định dạng số. Đơn vị tính x 1 (hoặc %)</t>
        </r>
      </text>
    </comment>
    <comment ref="E11" authorId="0" shapeId="0" xr:uid="{00000000-0006-0000-0100-00001D000000}">
      <text>
        <r>
          <rPr>
            <sz val="10"/>
            <rFont val="Arial"/>
            <family val="2"/>
          </rPr>
          <t>Ô chỉ tiêu có định dạng số. Đơn vị tính x 1 (hoặc %)</t>
        </r>
      </text>
    </comment>
    <comment ref="F11" authorId="0" shapeId="0" xr:uid="{00000000-0006-0000-0100-00001E000000}">
      <text>
        <r>
          <rPr>
            <sz val="10"/>
            <rFont val="Arial"/>
            <family val="2"/>
          </rPr>
          <t>Ô chỉ tiêu có định dạng số. Đơn vị tính x 1 (hoặc %)</t>
        </r>
      </text>
    </comment>
    <comment ref="A13" authorId="0" shapeId="0" xr:uid="{00000000-0006-0000-0100-00001F000000}">
      <text>
        <r>
          <rPr>
            <sz val="10"/>
            <rFont val="Arial"/>
            <family val="2"/>
          </rPr>
          <t>Ô chỉ tiêu có định dạng ký tự
Dữ liệu động đầu vào hợp lệ khi chỉ được thêm dòng trên ô này.</t>
        </r>
      </text>
    </comment>
    <comment ref="B13" authorId="0" shapeId="0" xr:uid="{00000000-0006-0000-0100-000020000000}">
      <text>
        <r>
          <rPr>
            <sz val="10"/>
            <rFont val="Arial"/>
            <family val="2"/>
          </rPr>
          <t>Ô chỉ tiêu có định dạng ký tự
Dữ liệu động đầu vào hợp lệ khi chỉ được thêm dòng trên ô này.</t>
        </r>
      </text>
    </comment>
    <comment ref="C13" authorId="0" shapeId="0" xr:uid="{00000000-0006-0000-0100-000021000000}">
      <text>
        <r>
          <rPr>
            <sz val="10"/>
            <rFont val="Arial"/>
            <family val="2"/>
          </rPr>
          <t>Ô chỉ tiêu có định dạng ký tự
Dữ liệu động đầu vào hợp lệ khi chỉ được thêm dòng trên ô này.</t>
        </r>
      </text>
    </comment>
    <comment ref="D13" authorId="0" shapeId="0" xr:uid="{3884396B-84C5-44E2-825C-1C7ADD40D9F0}">
      <text>
        <r>
          <rPr>
            <sz val="10"/>
            <rFont val="Arial"/>
            <family val="2"/>
          </rPr>
          <t>Ô chỉ tiêu có định dạng số. Đơn vị tính x 1 (hoặc %)</t>
        </r>
      </text>
    </comment>
    <comment ref="E13" authorId="0" shapeId="0" xr:uid="{4B44557A-5027-4AE6-84CC-A816A0A3457C}">
      <text>
        <r>
          <rPr>
            <sz val="10"/>
            <rFont val="Arial"/>
            <family val="2"/>
          </rPr>
          <t>Ô chỉ tiêu có định dạng số. Đơn vị tính x 1 (hoặc %)</t>
        </r>
      </text>
    </comment>
    <comment ref="F13" authorId="0" shapeId="0" xr:uid="{623C6742-3DB6-40C6-B60F-08AD0CB0B20A}">
      <text>
        <r>
          <rPr>
            <sz val="10"/>
            <rFont val="Arial"/>
            <family val="2"/>
          </rPr>
          <t>Ô chỉ tiêu có định dạng số. Đơn vị tính x 1 (hoặc %)</t>
        </r>
      </text>
    </comment>
    <comment ref="A15" authorId="0" shapeId="0" xr:uid="{00000000-0006-0000-0100-000025000000}">
      <text>
        <r>
          <rPr>
            <sz val="10"/>
            <rFont val="Arial"/>
            <family val="2"/>
          </rPr>
          <t>Ô chỉ tiêu có định dạng số. Đơn vị tính x 1 (hoặc %)
Dữ liệu động đầu vào hợp lệ khi chỉ được thêm dòng trên ô này.</t>
        </r>
      </text>
    </comment>
    <comment ref="B15" authorId="0" shapeId="0" xr:uid="{00000000-0006-0000-0100-000026000000}">
      <text>
        <r>
          <rPr>
            <sz val="10"/>
            <rFont val="Arial"/>
            <family val="2"/>
          </rPr>
          <t>Ô chỉ tiêu có định dạng ký tự
Dữ liệu động đầu vào hợp lệ khi chỉ được thêm dòng trên ô này.</t>
        </r>
      </text>
    </comment>
    <comment ref="C15" authorId="0" shapeId="0" xr:uid="{00000000-0006-0000-0100-000027000000}">
      <text>
        <r>
          <rPr>
            <sz val="10"/>
            <rFont val="Arial"/>
            <family val="2"/>
          </rPr>
          <t>Ô chỉ tiêu có định dạng số. Đơn vị tính x 1 (hoặc %)
Dữ liệu động đầu vào hợp lệ khi chỉ được thêm dòng trên ô này.</t>
        </r>
      </text>
    </comment>
    <comment ref="D15" authorId="0" shapeId="0" xr:uid="{00000000-0006-0000-0100-000028000000}">
      <text>
        <r>
          <rPr>
            <sz val="10"/>
            <rFont val="Arial"/>
            <family val="2"/>
          </rPr>
          <t>Ô chỉ tiêu có định dạng số. Đơn vị tính x 1 (hoặc %)
Dữ liệu động đầu vào hợp lệ khi chỉ được thêm dòng trên ô này.</t>
        </r>
      </text>
    </comment>
    <comment ref="E15" authorId="0" shapeId="0" xr:uid="{00000000-0006-0000-0100-000029000000}">
      <text>
        <r>
          <rPr>
            <sz val="10"/>
            <rFont val="Arial"/>
            <family val="2"/>
          </rPr>
          <t>Ô chỉ tiêu có định dạng số. Đơn vị tính x 1 (hoặc %)
Dữ liệu động đầu vào hợp lệ khi chỉ được thêm dòng trên ô này.</t>
        </r>
      </text>
    </comment>
    <comment ref="F15" authorId="0" shapeId="0" xr:uid="{00000000-0006-0000-0100-00002A000000}">
      <text>
        <r>
          <rPr>
            <sz val="10"/>
            <rFont val="Arial"/>
            <family val="2"/>
          </rPr>
          <t>Ô chỉ tiêu có định dạng số. Đơn vị tính x 1 (hoặc %)
Dữ liệu động đầu vào hợp lệ khi chỉ được thêm dòng trên ô này.</t>
        </r>
      </text>
    </comment>
    <comment ref="D16" authorId="0" shapeId="0" xr:uid="{68C4AFB9-98F4-4B43-B311-78FE489BA11D}">
      <text>
        <r>
          <rPr>
            <sz val="10"/>
            <rFont val="Arial"/>
            <family val="2"/>
          </rPr>
          <t>Ô chỉ tiêu có định dạng số. Đơn vị tính x 1 (hoặc %)</t>
        </r>
      </text>
    </comment>
    <comment ref="E16" authorId="0" shapeId="0" xr:uid="{35831828-CCB3-4AC0-BF0C-8A6DC7022D5E}">
      <text>
        <r>
          <rPr>
            <sz val="10"/>
            <rFont val="Arial"/>
            <family val="2"/>
          </rPr>
          <t>Ô chỉ tiêu có định dạng số. Đơn vị tính x 1 (hoặc %)</t>
        </r>
      </text>
    </comment>
    <comment ref="F16" authorId="0" shapeId="0" xr:uid="{00000000-0006-0000-0100-00002D000000}">
      <text>
        <r>
          <rPr>
            <sz val="10"/>
            <rFont val="Arial"/>
            <family val="2"/>
          </rPr>
          <t>Ô chỉ tiêu có định dạng số. Đơn vị tính x 1 (hoặc %)</t>
        </r>
      </text>
    </comment>
    <comment ref="A18" authorId="0" shapeId="0" xr:uid="{00000000-0006-0000-0100-00002E000000}">
      <text>
        <r>
          <rPr>
            <sz val="10"/>
            <rFont val="Arial"/>
            <family val="2"/>
          </rPr>
          <t>Ô chỉ tiêu có định dạng số. Đơn vị tính x 1 (hoặc %)
Dữ liệu động đầu vào hợp lệ khi chỉ được thêm dòng trên ô này.</t>
        </r>
      </text>
    </comment>
    <comment ref="B18" authorId="0" shapeId="0" xr:uid="{00000000-0006-0000-0100-00002F000000}">
      <text>
        <r>
          <rPr>
            <sz val="10"/>
            <rFont val="Arial"/>
            <family val="2"/>
          </rPr>
          <t>Ô chỉ tiêu có định dạng ký tự
Dữ liệu động đầu vào hợp lệ khi chỉ được thêm dòng trên ô này.</t>
        </r>
      </text>
    </comment>
    <comment ref="C18" authorId="0" shapeId="0" xr:uid="{00000000-0006-0000-0100-000030000000}">
      <text>
        <r>
          <rPr>
            <sz val="10"/>
            <rFont val="Arial"/>
            <family val="2"/>
          </rPr>
          <t>Ô chỉ tiêu có định dạng số. Đơn vị tính x 1 (hoặc %)
Dữ liệu động đầu vào hợp lệ khi chỉ được thêm dòng trên ô này.</t>
        </r>
      </text>
    </comment>
    <comment ref="D18" authorId="0" shapeId="0" xr:uid="{00000000-0006-0000-0100-000031000000}">
      <text>
        <r>
          <rPr>
            <sz val="10"/>
            <rFont val="Arial"/>
            <family val="2"/>
          </rPr>
          <t>Ô chỉ tiêu có định dạng số. Đơn vị tính x 1 (hoặc %)
Dữ liệu động đầu vào hợp lệ khi chỉ được thêm dòng trên ô này.</t>
        </r>
      </text>
    </comment>
    <comment ref="E18" authorId="0" shapeId="0" xr:uid="{00000000-0006-0000-0100-000032000000}">
      <text>
        <r>
          <rPr>
            <sz val="10"/>
            <rFont val="Arial"/>
            <family val="2"/>
          </rPr>
          <t>Ô chỉ tiêu có định dạng số. Đơn vị tính x 1 (hoặc %)
Dữ liệu động đầu vào hợp lệ khi chỉ được thêm dòng trên ô này.</t>
        </r>
      </text>
    </comment>
    <comment ref="F18" authorId="0" shapeId="0" xr:uid="{00000000-0006-0000-0100-000033000000}">
      <text>
        <r>
          <rPr>
            <sz val="10"/>
            <rFont val="Arial"/>
            <family val="2"/>
          </rPr>
          <t>Ô chỉ tiêu có định dạng số. Đơn vị tính x 1 (hoặc %)
Dữ liệu động đầu vào hợp lệ khi chỉ được thêm dòng trên ô này.</t>
        </r>
      </text>
    </comment>
    <comment ref="D19" authorId="0" shapeId="0" xr:uid="{00000000-0006-0000-0100-000034000000}">
      <text>
        <r>
          <rPr>
            <sz val="10"/>
            <rFont val="Arial"/>
            <family val="2"/>
          </rPr>
          <t>Ô chỉ tiêu có định dạng số. Đơn vị tính x 1 (hoặc %)</t>
        </r>
      </text>
    </comment>
    <comment ref="E19" authorId="0" shapeId="0" xr:uid="{00000000-0006-0000-0100-000035000000}">
      <text>
        <r>
          <rPr>
            <sz val="10"/>
            <rFont val="Arial"/>
            <family val="2"/>
          </rPr>
          <t>Ô chỉ tiêu có định dạng số. Đơn vị tính x 1 (hoặc %)</t>
        </r>
      </text>
    </comment>
    <comment ref="F19" authorId="0" shapeId="0" xr:uid="{00000000-0006-0000-0100-000036000000}">
      <text>
        <r>
          <rPr>
            <sz val="10"/>
            <rFont val="Arial"/>
            <family val="2"/>
          </rPr>
          <t>Ô chỉ tiêu có định dạng số. Đơn vị tính x 1 (hoặc %)</t>
        </r>
      </text>
    </comment>
    <comment ref="A21" authorId="0" shapeId="0" xr:uid="{00000000-0006-0000-0100-000037000000}">
      <text>
        <r>
          <rPr>
            <sz val="10"/>
            <rFont val="Arial"/>
            <family val="2"/>
          </rPr>
          <t>Ô chỉ tiêu có định dạng ký tự
Dữ liệu động đầu vào hợp lệ khi chỉ được thêm dòng trên ô này.</t>
        </r>
      </text>
    </comment>
    <comment ref="B21" authorId="0" shapeId="0" xr:uid="{00000000-0006-0000-0100-000038000000}">
      <text>
        <r>
          <rPr>
            <sz val="10"/>
            <rFont val="Arial"/>
            <family val="2"/>
          </rPr>
          <t>Ô chỉ tiêu có định dạng ký tự
Dữ liệu động đầu vào hợp lệ khi chỉ được thêm dòng trên ô này.</t>
        </r>
      </text>
    </comment>
    <comment ref="C21" authorId="0" shapeId="0" xr:uid="{00000000-0006-0000-0100-000039000000}">
      <text>
        <r>
          <rPr>
            <sz val="10"/>
            <rFont val="Arial"/>
            <family val="2"/>
          </rPr>
          <t>Ô chỉ tiêu có định dạng ký tự
Dữ liệu động đầu vào hợp lệ khi chỉ được thêm dòng trên ô này.</t>
        </r>
      </text>
    </comment>
    <comment ref="D21" authorId="0" shapeId="0" xr:uid="{7D1ED909-4C0D-460C-8AAE-64DD99588AC1}">
      <text>
        <r>
          <rPr>
            <sz val="10"/>
            <rFont val="Arial"/>
            <family val="2"/>
          </rPr>
          <t>Ô chỉ tiêu có định dạng số. Đơn vị tính x 1 (hoặc %)</t>
        </r>
      </text>
    </comment>
    <comment ref="E21" authorId="0" shapeId="0" xr:uid="{C8247254-0EE2-4D89-A07A-6B5FCC8D5A9A}">
      <text>
        <r>
          <rPr>
            <sz val="10"/>
            <rFont val="Arial"/>
            <family val="2"/>
          </rPr>
          <t>Ô chỉ tiêu có định dạng số. Đơn vị tính x 1 (hoặc %)</t>
        </r>
      </text>
    </comment>
    <comment ref="F21" authorId="0" shapeId="0" xr:uid="{D3B129B4-C782-4AE9-A462-B4B0E529EC40}">
      <text>
        <r>
          <rPr>
            <sz val="10"/>
            <rFont val="Arial"/>
            <family val="2"/>
          </rPr>
          <t>Ô chỉ tiêu có định dạng số. Đơn vị tính x 1 (hoặc %)</t>
        </r>
      </text>
    </comment>
    <comment ref="A23" authorId="0" shapeId="0" xr:uid="{00000000-0006-0000-0100-00003D000000}">
      <text>
        <r>
          <rPr>
            <sz val="10"/>
            <rFont val="Arial"/>
            <family val="2"/>
          </rPr>
          <t>Ô chỉ tiêu có định dạng số. Đơn vị tính x 1 (hoặc %)
Dữ liệu động đầu vào hợp lệ khi chỉ được thêm dòng trên ô này.</t>
        </r>
      </text>
    </comment>
    <comment ref="B23" authorId="0" shapeId="0" xr:uid="{00000000-0006-0000-0100-00003E000000}">
      <text>
        <r>
          <rPr>
            <sz val="10"/>
            <rFont val="Arial"/>
            <family val="2"/>
          </rPr>
          <t>Ô chỉ tiêu có định dạng ký tự
Dữ liệu động đầu vào hợp lệ khi chỉ được thêm dòng trên ô này.</t>
        </r>
      </text>
    </comment>
    <comment ref="C23" authorId="0" shapeId="0" xr:uid="{00000000-0006-0000-0100-00003F000000}">
      <text>
        <r>
          <rPr>
            <sz val="10"/>
            <rFont val="Arial"/>
            <family val="2"/>
          </rPr>
          <t>Ô chỉ tiêu có định dạng số. Đơn vị tính x 1 (hoặc %)
Dữ liệu động đầu vào hợp lệ khi chỉ được thêm dòng trên ô này.</t>
        </r>
      </text>
    </comment>
    <comment ref="D23" authorId="0" shapeId="0" xr:uid="{00000000-0006-0000-0100-000040000000}">
      <text>
        <r>
          <rPr>
            <sz val="10"/>
            <rFont val="Arial"/>
            <family val="2"/>
          </rPr>
          <t>Ô chỉ tiêu có định dạng số. Đơn vị tính x 1 (hoặc %)
Dữ liệu động đầu vào hợp lệ khi chỉ được thêm dòng trên ô này.</t>
        </r>
      </text>
    </comment>
    <comment ref="E23" authorId="0" shapeId="0" xr:uid="{00000000-0006-0000-0100-000041000000}">
      <text>
        <r>
          <rPr>
            <sz val="10"/>
            <rFont val="Arial"/>
            <family val="2"/>
          </rPr>
          <t>Ô chỉ tiêu có định dạng số. Đơn vị tính x 1 (hoặc %)
Dữ liệu động đầu vào hợp lệ khi chỉ được thêm dòng trên ô này.</t>
        </r>
      </text>
    </comment>
    <comment ref="F23" authorId="0" shapeId="0" xr:uid="{00000000-0006-0000-0100-000042000000}">
      <text>
        <r>
          <rPr>
            <sz val="10"/>
            <rFont val="Arial"/>
            <family val="2"/>
          </rPr>
          <t>Ô chỉ tiêu có định dạng số. Đơn vị tính x 1 (hoặc %)
Dữ liệu động đầu vào hợp lệ khi chỉ được thêm dòng trên ô này.</t>
        </r>
      </text>
    </comment>
    <comment ref="D24" authorId="0" shapeId="0" xr:uid="{EB1E4099-A4E3-4BB6-B2E5-0427CFF0B95A}">
      <text>
        <r>
          <rPr>
            <sz val="10"/>
            <rFont val="Arial"/>
            <family val="2"/>
          </rPr>
          <t>Ô chỉ tiêu có định dạng số. Đơn vị tính x 1 (hoặc %)</t>
        </r>
      </text>
    </comment>
    <comment ref="E24" authorId="0" shapeId="0" xr:uid="{57C78D19-D576-43B1-B93B-76DAC5CCA0F0}">
      <text>
        <r>
          <rPr>
            <sz val="10"/>
            <rFont val="Arial"/>
            <family val="2"/>
          </rPr>
          <t>Ô chỉ tiêu có định dạng số. Đơn vị tính x 1 (hoặc %)</t>
        </r>
      </text>
    </comment>
    <comment ref="F24" authorId="0" shapeId="0" xr:uid="{00000000-0006-0000-0100-000045000000}">
      <text>
        <r>
          <rPr>
            <sz val="10"/>
            <rFont val="Arial"/>
            <family val="2"/>
          </rPr>
          <t>Ô chỉ tiêu có định dạng số. Đơn vị tính x 1 (hoặc %)</t>
        </r>
      </text>
    </comment>
    <comment ref="A26" authorId="0" shapeId="0" xr:uid="{00000000-0006-0000-0100-000046000000}">
      <text>
        <r>
          <rPr>
            <sz val="10"/>
            <rFont val="Arial"/>
            <family val="2"/>
          </rPr>
          <t>Ô chỉ tiêu có định dạng số. Đơn vị tính x 1 (hoặc %)
Dữ liệu động đầu vào hợp lệ khi chỉ được thêm dòng trên ô này.</t>
        </r>
      </text>
    </comment>
    <comment ref="B26" authorId="0" shapeId="0" xr:uid="{00000000-0006-0000-0100-000047000000}">
      <text>
        <r>
          <rPr>
            <sz val="10"/>
            <rFont val="Arial"/>
            <family val="2"/>
          </rPr>
          <t>Ô chỉ tiêu có định dạng ký tự
Dữ liệu động đầu vào hợp lệ khi chỉ được thêm dòng trên ô này.</t>
        </r>
      </text>
    </comment>
    <comment ref="C26" authorId="0" shapeId="0" xr:uid="{00000000-0006-0000-0100-000048000000}">
      <text>
        <r>
          <rPr>
            <sz val="10"/>
            <rFont val="Arial"/>
            <family val="2"/>
          </rPr>
          <t>Ô chỉ tiêu có định dạng số. Đơn vị tính x 1 (hoặc %)
Dữ liệu động đầu vào hợp lệ khi chỉ được thêm dòng trên ô này.</t>
        </r>
      </text>
    </comment>
    <comment ref="D26" authorId="0" shapeId="0" xr:uid="{00000000-0006-0000-0100-000049000000}">
      <text>
        <r>
          <rPr>
            <sz val="10"/>
            <rFont val="Arial"/>
            <family val="2"/>
          </rPr>
          <t>Ô chỉ tiêu có định dạng số. Đơn vị tính x 1 (hoặc %)
Dữ liệu động đầu vào hợp lệ khi chỉ được thêm dòng trên ô này.</t>
        </r>
      </text>
    </comment>
    <comment ref="E26" authorId="0" shapeId="0" xr:uid="{00000000-0006-0000-0100-00004A000000}">
      <text>
        <r>
          <rPr>
            <sz val="10"/>
            <rFont val="Arial"/>
            <family val="2"/>
          </rPr>
          <t>Ô chỉ tiêu có định dạng số. Đơn vị tính x 1 (hoặc %)
Dữ liệu động đầu vào hợp lệ khi chỉ được thêm dòng trên ô này.</t>
        </r>
      </text>
    </comment>
    <comment ref="F26" authorId="0" shapeId="0" xr:uid="{00000000-0006-0000-0100-00004B000000}">
      <text>
        <r>
          <rPr>
            <sz val="10"/>
            <rFont val="Arial"/>
            <family val="2"/>
          </rPr>
          <t>Ô chỉ tiêu có định dạng số. Đơn vị tính x 1 (hoặc %)
Dữ liệu động đầu vào hợp lệ khi chỉ được thêm dòng trên ô này.</t>
        </r>
      </text>
    </comment>
    <comment ref="D27" authorId="0" shapeId="0" xr:uid="{0D2F2B05-9F94-4B97-8360-5273C9476BE4}">
      <text>
        <r>
          <rPr>
            <sz val="10"/>
            <rFont val="Arial"/>
            <family val="2"/>
          </rPr>
          <t>Ô chỉ tiêu có định dạng số. Đơn vị tính x 1 (hoặc %)</t>
        </r>
      </text>
    </comment>
    <comment ref="E27" authorId="0" shapeId="0" xr:uid="{A8821E8B-E5D2-419D-8195-26174DE76572}">
      <text>
        <r>
          <rPr>
            <sz val="10"/>
            <rFont val="Arial"/>
            <family val="2"/>
          </rPr>
          <t>Ô chỉ tiêu có định dạng số. Đơn vị tính x 1 (hoặc %)</t>
        </r>
      </text>
    </comment>
    <comment ref="F27" authorId="0" shapeId="0" xr:uid="{EDC1C49A-852F-45E6-B367-7D5A166166A5}">
      <text>
        <r>
          <rPr>
            <sz val="10"/>
            <rFont val="Arial"/>
            <family val="2"/>
          </rPr>
          <t>Ô chỉ tiêu có định dạng số. Đơn vị tính x 1 (hoặc %)</t>
        </r>
      </text>
    </comment>
    <comment ref="A29" authorId="0" shapeId="0" xr:uid="{00000000-0006-0000-0100-00004F000000}">
      <text>
        <r>
          <rPr>
            <sz val="10"/>
            <rFont val="Arial"/>
            <family val="2"/>
          </rPr>
          <t>Ô chỉ tiêu có định dạng số. Đơn vị tính x 1 (hoặc %)
Dữ liệu động đầu vào hợp lệ khi chỉ được thêm dòng trên ô này.</t>
        </r>
      </text>
    </comment>
    <comment ref="B29" authorId="0" shapeId="0" xr:uid="{00000000-0006-0000-0100-000050000000}">
      <text>
        <r>
          <rPr>
            <sz val="10"/>
            <rFont val="Arial"/>
            <family val="2"/>
          </rPr>
          <t>Ô chỉ tiêu có định dạng ký tự
Dữ liệu động đầu vào hợp lệ khi chỉ được thêm dòng trên ô này.</t>
        </r>
      </text>
    </comment>
    <comment ref="C29" authorId="0" shapeId="0" xr:uid="{00000000-0006-0000-0100-000051000000}">
      <text>
        <r>
          <rPr>
            <sz val="10"/>
            <rFont val="Arial"/>
            <family val="2"/>
          </rPr>
          <t>Ô chỉ tiêu có định dạng số. Đơn vị tính x 1 (hoặc %)
Dữ liệu động đầu vào hợp lệ khi chỉ được thêm dòng trên ô này.</t>
        </r>
      </text>
    </comment>
    <comment ref="D29" authorId="0" shapeId="0" xr:uid="{00000000-0006-0000-0100-000052000000}">
      <text>
        <r>
          <rPr>
            <sz val="10"/>
            <rFont val="Arial"/>
            <family val="2"/>
          </rPr>
          <t>Ô chỉ tiêu có định dạng số. Đơn vị tính x 1 (hoặc %)
Dữ liệu động đầu vào hợp lệ khi chỉ được thêm dòng trên ô này.</t>
        </r>
      </text>
    </comment>
    <comment ref="E29" authorId="0" shapeId="0" xr:uid="{00000000-0006-0000-0100-000053000000}">
      <text>
        <r>
          <rPr>
            <sz val="10"/>
            <rFont val="Arial"/>
            <family val="2"/>
          </rPr>
          <t>Ô chỉ tiêu có định dạng số. Đơn vị tính x 1 (hoặc %)
Dữ liệu động đầu vào hợp lệ khi chỉ được thêm dòng trên ô này.</t>
        </r>
      </text>
    </comment>
    <comment ref="F29" authorId="0" shapeId="0" xr:uid="{00000000-0006-0000-0100-000054000000}">
      <text>
        <r>
          <rPr>
            <sz val="10"/>
            <rFont val="Arial"/>
            <family val="2"/>
          </rPr>
          <t>Ô chỉ tiêu có định dạng số. Đơn vị tính x 1 (hoặc %)
Dữ liệu động đầu vào hợp lệ khi chỉ được thêm dòng trên ô này.</t>
        </r>
      </text>
    </comment>
    <comment ref="D30" authorId="0" shapeId="0" xr:uid="{81393CE5-CD7E-47F2-90E8-87593BF893BA}">
      <text>
        <r>
          <rPr>
            <sz val="10"/>
            <rFont val="Arial"/>
            <family val="2"/>
          </rPr>
          <t>Ô chỉ tiêu có định dạng số. Đơn vị tính x 1 (hoặc %)</t>
        </r>
      </text>
    </comment>
    <comment ref="E30" authorId="0" shapeId="0" xr:uid="{AFB804C8-354A-4B34-BEB0-CE95E03DB6C4}">
      <text>
        <r>
          <rPr>
            <sz val="10"/>
            <rFont val="Arial"/>
            <family val="2"/>
          </rPr>
          <t>Ô chỉ tiêu có định dạng số. Đơn vị tính x 1 (hoặc %)</t>
        </r>
      </text>
    </comment>
    <comment ref="F30" authorId="0" shapeId="0" xr:uid="{AF5C6EAB-9B5D-4005-97F6-7A85BA353B24}">
      <text>
        <r>
          <rPr>
            <sz val="10"/>
            <rFont val="Arial"/>
            <family val="2"/>
          </rPr>
          <t>Ô chỉ tiêu có định dạng số. Đơn vị tính x 1 (hoặc %)</t>
        </r>
      </text>
    </comment>
    <comment ref="D31" authorId="0" shapeId="0" xr:uid="{00000000-0006-0000-0100-000058000000}">
      <text>
        <r>
          <rPr>
            <sz val="10"/>
            <rFont val="Arial"/>
            <family val="2"/>
          </rPr>
          <t>Ô chỉ tiêu có định dạng số. Đơn vị tính x 1 (hoặc %)</t>
        </r>
      </text>
    </comment>
    <comment ref="E31" authorId="0" shapeId="0" xr:uid="{00000000-0006-0000-0100-000059000000}">
      <text>
        <r>
          <rPr>
            <sz val="10"/>
            <rFont val="Arial"/>
            <family val="2"/>
          </rPr>
          <t>Ô chỉ tiêu có định dạng số. Đơn vị tính x 1 (hoặc %)</t>
        </r>
      </text>
    </comment>
    <comment ref="F31" authorId="0" shapeId="0" xr:uid="{00000000-0006-0000-0100-00005A000000}">
      <text>
        <r>
          <rPr>
            <sz val="10"/>
            <rFont val="Arial"/>
            <family val="2"/>
          </rPr>
          <t>Ô chỉ tiêu có định dạng số. Đơn vị tính x 1 (hoặc %)</t>
        </r>
      </text>
    </comment>
    <comment ref="D32" authorId="0" shapeId="0" xr:uid="{E47CF281-4179-4393-9BAE-C2742C2C9F82}">
      <text>
        <r>
          <rPr>
            <sz val="10"/>
            <rFont val="Arial"/>
            <family val="2"/>
          </rPr>
          <t>Ô chỉ tiêu có định dạng số. Đơn vị tính x 1 (hoặc %)</t>
        </r>
      </text>
    </comment>
    <comment ref="E32" authorId="0" shapeId="0" xr:uid="{00000000-0006-0000-0100-00005C000000}">
      <text>
        <r>
          <rPr>
            <sz val="10"/>
            <rFont val="Arial"/>
            <family val="2"/>
          </rPr>
          <t>Ô chỉ tiêu có định dạng số. Đơn vị tính x 1 (hoặc %)</t>
        </r>
      </text>
    </comment>
    <comment ref="F32" authorId="0" shapeId="0" xr:uid="{00000000-0006-0000-0100-00005D000000}">
      <text>
        <r>
          <rPr>
            <sz val="10"/>
            <rFont val="Arial"/>
            <family val="2"/>
          </rPr>
          <t>Ô chỉ tiêu có định dạng số. Đơn vị tính x 1 (hoặc %)</t>
        </r>
      </text>
    </comment>
    <comment ref="A34" authorId="0" shapeId="0" xr:uid="{00000000-0006-0000-0100-00005E000000}">
      <text>
        <r>
          <rPr>
            <sz val="10"/>
            <rFont val="Arial"/>
            <family val="2"/>
          </rPr>
          <t>Ô chỉ tiêu có định dạng ký tự
Dữ liệu động đầu vào hợp lệ khi chỉ được thêm dòng trên ô này.</t>
        </r>
      </text>
    </comment>
    <comment ref="B34" authorId="0" shapeId="0" xr:uid="{00000000-0006-0000-0100-00005F000000}">
      <text>
        <r>
          <rPr>
            <sz val="10"/>
            <rFont val="Arial"/>
            <family val="2"/>
          </rPr>
          <t>Ô chỉ tiêu có định dạng ký tự
Dữ liệu động đầu vào hợp lệ khi chỉ được thêm dòng trên ô này.</t>
        </r>
      </text>
    </comment>
    <comment ref="C34" authorId="0" shapeId="0" xr:uid="{00000000-0006-0000-0100-000060000000}">
      <text>
        <r>
          <rPr>
            <sz val="10"/>
            <rFont val="Arial"/>
            <family val="2"/>
          </rPr>
          <t>Ô chỉ tiêu có định dạng ký tự
Dữ liệu động đầu vào hợp lệ khi chỉ được thêm dòng trên ô này.</t>
        </r>
      </text>
    </comment>
    <comment ref="D34" authorId="0" shapeId="0" xr:uid="{FA7CA17A-3988-4181-9B88-B7D0A3F08348}">
      <text>
        <r>
          <rPr>
            <sz val="10"/>
            <rFont val="Arial"/>
            <family val="2"/>
          </rPr>
          <t>Ô chỉ tiêu có định dạng số. Đơn vị tính x 1 (hoặc %)</t>
        </r>
      </text>
    </comment>
    <comment ref="E34" authorId="0" shapeId="0" xr:uid="{00000000-0006-0000-0100-000062000000}">
      <text>
        <r>
          <rPr>
            <sz val="10"/>
            <rFont val="Arial"/>
            <family val="2"/>
          </rPr>
          <t>Ô chỉ tiêu có định dạng số. Đơn vị tính x 1 (hoặc %)
Dữ liệu động đầu vào hợp lệ khi chỉ được thêm dòng trên ô này.</t>
        </r>
      </text>
    </comment>
    <comment ref="F34" authorId="0" shapeId="0" xr:uid="{00000000-0006-0000-0100-000063000000}">
      <text>
        <r>
          <rPr>
            <sz val="10"/>
            <rFont val="Arial"/>
            <family val="2"/>
          </rPr>
          <t>Ô chỉ tiêu có định dạng số. Đơn vị tính x 1 (hoặc %)
Dữ liệu động đầu vào hợp lệ khi chỉ được thêm dòng trên ô này.</t>
        </r>
      </text>
    </comment>
    <comment ref="A36" authorId="0" shapeId="0" xr:uid="{00000000-0006-0000-0100-000064000000}">
      <text>
        <r>
          <rPr>
            <sz val="10"/>
            <rFont val="Arial"/>
            <family val="2"/>
          </rPr>
          <t>Ô chỉ tiêu có định dạng số. Đơn vị tính x 1 (hoặc %)
Dữ liệu động đầu vào hợp lệ khi chỉ được thêm dòng trên ô này.</t>
        </r>
      </text>
    </comment>
    <comment ref="B36" authorId="0" shapeId="0" xr:uid="{00000000-0006-0000-0100-000065000000}">
      <text>
        <r>
          <rPr>
            <sz val="10"/>
            <rFont val="Arial"/>
            <family val="2"/>
          </rPr>
          <t>Ô chỉ tiêu có định dạng ký tự
Dữ liệu động đầu vào hợp lệ khi chỉ được thêm dòng trên ô này.</t>
        </r>
      </text>
    </comment>
    <comment ref="C36" authorId="0" shapeId="0" xr:uid="{00000000-0006-0000-0100-000066000000}">
      <text>
        <r>
          <rPr>
            <sz val="10"/>
            <rFont val="Arial"/>
            <family val="2"/>
          </rPr>
          <t>Ô chỉ tiêu có định dạng số. Đơn vị tính x 1 (hoặc %)
Dữ liệu động đầu vào hợp lệ khi chỉ được thêm dòng trên ô này.</t>
        </r>
      </text>
    </comment>
    <comment ref="D36" authorId="0" shapeId="0" xr:uid="{00000000-0006-0000-0100-000067000000}">
      <text>
        <r>
          <rPr>
            <sz val="10"/>
            <rFont val="Arial"/>
            <family val="2"/>
          </rPr>
          <t>Ô chỉ tiêu có định dạng số. Đơn vị tính x 1 (hoặc %)
Dữ liệu động đầu vào hợp lệ khi chỉ được thêm dòng trên ô này.</t>
        </r>
      </text>
    </comment>
    <comment ref="E36" authorId="0" shapeId="0" xr:uid="{00000000-0006-0000-0100-000068000000}">
      <text>
        <r>
          <rPr>
            <sz val="10"/>
            <rFont val="Arial"/>
            <family val="2"/>
          </rPr>
          <t>Ô chỉ tiêu có định dạng số. Đơn vị tính x 1 (hoặc %)
Dữ liệu động đầu vào hợp lệ khi chỉ được thêm dòng trên ô này.</t>
        </r>
      </text>
    </comment>
    <comment ref="F36" authorId="0" shapeId="0" xr:uid="{00000000-0006-0000-0100-000069000000}">
      <text>
        <r>
          <rPr>
            <sz val="10"/>
            <rFont val="Arial"/>
            <family val="2"/>
          </rPr>
          <t>Ô chỉ tiêu có định dạng số. Đơn vị tính x 1 (hoặc %)
Dữ liệu động đầu vào hợp lệ khi chỉ được thêm dòng trên ô này.</t>
        </r>
      </text>
    </comment>
    <comment ref="D37" authorId="0" shapeId="0" xr:uid="{3230DBB0-7AC7-40B8-A434-7D524D62DE62}">
      <text>
        <r>
          <rPr>
            <sz val="10"/>
            <rFont val="Arial"/>
            <family val="2"/>
          </rPr>
          <t>Ô chỉ tiêu có định dạng số. Đơn vị tính x 1 (hoặc %)</t>
        </r>
      </text>
    </comment>
    <comment ref="E37" authorId="0" shapeId="0" xr:uid="{0817DFC5-D57F-4E85-985B-D1C82B317CC6}">
      <text>
        <r>
          <rPr>
            <sz val="10"/>
            <rFont val="Arial"/>
            <family val="2"/>
          </rPr>
          <t>Ô chỉ tiêu có định dạng số. Đơn vị tính x 1 (hoặc %)</t>
        </r>
      </text>
    </comment>
    <comment ref="F37" authorId="0" shapeId="0" xr:uid="{318318EF-E349-4497-85DE-A52DD8E27265}">
      <text>
        <r>
          <rPr>
            <sz val="10"/>
            <rFont val="Arial"/>
            <family val="2"/>
          </rPr>
          <t>Ô chỉ tiêu có định dạng số. Đơn vị tính x 1 (hoặc %)</t>
        </r>
      </text>
    </comment>
    <comment ref="A39" authorId="0" shapeId="0" xr:uid="{00000000-0006-0000-0100-00006D000000}">
      <text>
        <r>
          <rPr>
            <sz val="10"/>
            <rFont val="Arial"/>
            <family val="2"/>
          </rPr>
          <t>Ô chỉ tiêu có định dạng số. Đơn vị tính x 1 (hoặc %)
Dữ liệu động đầu vào hợp lệ khi chỉ được thêm dòng trên ô này.</t>
        </r>
      </text>
    </comment>
    <comment ref="B39" authorId="0" shapeId="0" xr:uid="{00000000-0006-0000-0100-00006E000000}">
      <text>
        <r>
          <rPr>
            <sz val="10"/>
            <rFont val="Arial"/>
            <family val="2"/>
          </rPr>
          <t>Ô chỉ tiêu có định dạng ký tự
Dữ liệu động đầu vào hợp lệ khi chỉ được thêm dòng trên ô này.</t>
        </r>
      </text>
    </comment>
    <comment ref="C39" authorId="0" shapeId="0" xr:uid="{00000000-0006-0000-0100-00006F000000}">
      <text>
        <r>
          <rPr>
            <sz val="10"/>
            <rFont val="Arial"/>
            <family val="2"/>
          </rPr>
          <t>Ô chỉ tiêu có định dạng số. Đơn vị tính x 1 (hoặc %)
Dữ liệu động đầu vào hợp lệ khi chỉ được thêm dòng trên ô này.</t>
        </r>
      </text>
    </comment>
    <comment ref="D39" authorId="0" shapeId="0" xr:uid="{00000000-0006-0000-0100-000070000000}">
      <text>
        <r>
          <rPr>
            <sz val="10"/>
            <rFont val="Arial"/>
            <family val="2"/>
          </rPr>
          <t>Ô chỉ tiêu có định dạng số. Đơn vị tính x 1 (hoặc %)
Dữ liệu động đầu vào hợp lệ khi chỉ được thêm dòng trên ô này.</t>
        </r>
      </text>
    </comment>
    <comment ref="E39" authorId="0" shapeId="0" xr:uid="{00000000-0006-0000-0100-000071000000}">
      <text>
        <r>
          <rPr>
            <sz val="10"/>
            <rFont val="Arial"/>
            <family val="2"/>
          </rPr>
          <t>Ô chỉ tiêu có định dạng số. Đơn vị tính x 1 (hoặc %)
Dữ liệu động đầu vào hợp lệ khi chỉ được thêm dòng trên ô này.</t>
        </r>
      </text>
    </comment>
    <comment ref="F39" authorId="0" shapeId="0" xr:uid="{00000000-0006-0000-0100-000072000000}">
      <text>
        <r>
          <rPr>
            <sz val="10"/>
            <rFont val="Arial"/>
            <family val="2"/>
          </rPr>
          <t>Ô chỉ tiêu có định dạng số. Đơn vị tính x 1 (hoặc %)
Dữ liệu động đầu vào hợp lệ khi chỉ được thêm dòng trên ô này.</t>
        </r>
      </text>
    </comment>
    <comment ref="D40" authorId="0" shapeId="0" xr:uid="{CA7B3021-8111-44E5-BA43-584DCA3A5B0B}">
      <text>
        <r>
          <rPr>
            <sz val="10"/>
            <rFont val="Arial"/>
            <family val="2"/>
          </rPr>
          <t>Ô chỉ tiêu có định dạng số. Đơn vị tính x 1 (hoặc %)</t>
        </r>
      </text>
    </comment>
    <comment ref="E40" authorId="0" shapeId="0" xr:uid="{276E1FB4-CCB4-4C65-95D1-15F88577C73A}">
      <text>
        <r>
          <rPr>
            <sz val="10"/>
            <rFont val="Arial"/>
            <family val="2"/>
          </rPr>
          <t>Ô chỉ tiêu có định dạng số. Đơn vị tính x 1 (hoặc %)</t>
        </r>
      </text>
    </comment>
    <comment ref="F40" authorId="0" shapeId="0" xr:uid="{B93B72BA-4ADF-4AE1-B8FB-77AF3122580C}">
      <text>
        <r>
          <rPr>
            <sz val="10"/>
            <rFont val="Arial"/>
            <family val="2"/>
          </rPr>
          <t>Ô chỉ tiêu có định dạng số. Đơn vị tính x 1 (hoặc %)</t>
        </r>
      </text>
    </comment>
    <comment ref="D41" authorId="0" shapeId="0" xr:uid="{3FF5CAA9-A197-463B-B40A-F13ED77AB845}">
      <text>
        <r>
          <rPr>
            <sz val="10"/>
            <rFont val="Arial"/>
            <family val="2"/>
          </rPr>
          <t>Ô chỉ tiêu có định dạng số. Đơn vị tính x 1 (hoặc %)</t>
        </r>
      </text>
    </comment>
    <comment ref="E41" authorId="0" shapeId="0" xr:uid="{16F0504B-A6A0-45AA-80DC-18C67D4B00A9}">
      <text>
        <r>
          <rPr>
            <sz val="10"/>
            <rFont val="Arial"/>
            <family val="2"/>
          </rPr>
          <t>Ô chỉ tiêu có định dạng số. Đơn vị tính x 1 (hoặc %)</t>
        </r>
      </text>
    </comment>
    <comment ref="F41" authorId="0" shapeId="0" xr:uid="{147FFABF-3424-4F7F-866E-782AADFBE7D4}">
      <text>
        <r>
          <rPr>
            <sz val="10"/>
            <rFont val="Arial"/>
            <family val="2"/>
          </rPr>
          <t>Ô chỉ tiêu có định dạng số. Đơn vị tính x 1 (hoặc %)</t>
        </r>
      </text>
    </comment>
    <comment ref="D42" authorId="0" shapeId="0" xr:uid="{4B29FE37-52A2-41DD-8FA6-0026CEA17DED}">
      <text>
        <r>
          <rPr>
            <sz val="10"/>
            <rFont val="Arial"/>
            <family val="2"/>
          </rPr>
          <t>Ô chỉ tiêu có định dạng số. Đơn vị tính x 1 (hoặc %)</t>
        </r>
      </text>
    </comment>
    <comment ref="E42" authorId="0" shapeId="0" xr:uid="{3E4BE187-2489-4F35-B4F7-51FE3BC3E63F}">
      <text>
        <r>
          <rPr>
            <sz val="10"/>
            <rFont val="Arial"/>
            <family val="2"/>
          </rPr>
          <t>Ô chỉ tiêu có định dạng số. Đơn vị tính x 1 (hoặc %)</t>
        </r>
      </text>
    </comment>
    <comment ref="F42" authorId="0" shapeId="0" xr:uid="{2778AEC1-79C6-4387-A4B1-FBAE6AC74C92}">
      <text>
        <r>
          <rPr>
            <sz val="10"/>
            <rFont val="Arial"/>
            <family val="2"/>
          </rPr>
          <t>Ô chỉ tiêu có định dạng số. Đơn vị tính x 1 (hoặc %)</t>
        </r>
      </text>
    </comment>
    <comment ref="D43" authorId="0" shapeId="0" xr:uid="{BFA92065-9928-4015-82F8-3D4F1F289BEF}">
      <text>
        <r>
          <rPr>
            <sz val="10"/>
            <rFont val="Arial"/>
            <family val="2"/>
          </rPr>
          <t>Ô chỉ tiêu có định dạng số. Đơn vị tính x 1 (hoặc %)</t>
        </r>
      </text>
    </comment>
    <comment ref="E43" authorId="0" shapeId="0" xr:uid="{F03E6A40-7037-4B22-90D4-1F48FB18F62E}">
      <text>
        <r>
          <rPr>
            <sz val="10"/>
            <rFont val="Arial"/>
            <family val="2"/>
          </rPr>
          <t>Ô chỉ tiêu có định dạng số. Đơn vị tính x 1 (hoặc %)</t>
        </r>
      </text>
    </comment>
    <comment ref="F43" authorId="0" shapeId="0" xr:uid="{E86DBFA7-EEC3-498E-8DCD-510EBBC1D145}">
      <text>
        <r>
          <rPr>
            <sz val="10"/>
            <rFont val="Arial"/>
            <family val="2"/>
          </rPr>
          <t>Ô chỉ tiêu có định dạng số. Đơn vị tính x 1 (hoặc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2" authorId="0" shapeId="0" xr:uid="{00000000-0006-0000-0200-000001000000}">
      <text>
        <r>
          <rPr>
            <sz val="10"/>
            <rFont val="Arial"/>
            <family val="2"/>
          </rPr>
          <t>Ô chỉ tiêu có định dạng số. Đơn vị tính x 1 (hoặc %)</t>
        </r>
      </text>
    </comment>
    <comment ref="E2" authorId="0" shapeId="0" xr:uid="{00000000-0006-0000-0200-000002000000}">
      <text>
        <r>
          <rPr>
            <sz val="10"/>
            <rFont val="Arial"/>
            <family val="2"/>
          </rPr>
          <t>Ô chỉ tiêu có định dạng số. Đơn vị tính x 1 (hoặc %)</t>
        </r>
      </text>
    </comment>
    <comment ref="F2" authorId="0" shapeId="0" xr:uid="{00000000-0006-0000-0200-000003000000}">
      <text>
        <r>
          <rPr>
            <sz val="10"/>
            <rFont val="Arial"/>
            <family val="2"/>
          </rPr>
          <t>Ô chỉ tiêu có định dạng số. Đơn vị tính x 1 (hoặc %)</t>
        </r>
      </text>
    </comment>
    <comment ref="D3" authorId="0" shapeId="0" xr:uid="{00000000-0006-0000-0200-000004000000}">
      <text>
        <r>
          <rPr>
            <sz val="10"/>
            <rFont val="Arial"/>
            <family val="2"/>
          </rPr>
          <t>Ô chỉ tiêu có định dạng số. Đơn vị tính x 1 (hoặc %)</t>
        </r>
      </text>
    </comment>
    <comment ref="E3" authorId="0" shapeId="0" xr:uid="{00000000-0006-0000-0200-000005000000}">
      <text>
        <r>
          <rPr>
            <sz val="10"/>
            <rFont val="Arial"/>
            <family val="2"/>
          </rPr>
          <t>Ô chỉ tiêu có định dạng số. Đơn vị tính x 1 (hoặc %)</t>
        </r>
      </text>
    </comment>
    <comment ref="F3" authorId="0" shapeId="0" xr:uid="{00000000-0006-0000-0200-000006000000}">
      <text>
        <r>
          <rPr>
            <sz val="10"/>
            <rFont val="Arial"/>
            <family val="2"/>
          </rPr>
          <t>Ô chỉ tiêu có định dạng số. Đơn vị tính x 1 (hoặc %)</t>
        </r>
      </text>
    </comment>
    <comment ref="A5" authorId="0" shapeId="0" xr:uid="{00000000-0006-0000-0200-000007000000}">
      <text>
        <r>
          <rPr>
            <sz val="10"/>
            <rFont val="Arial"/>
            <family val="2"/>
          </rPr>
          <t>Ô chỉ tiêu có định dạng ký tự
Dữ liệu động đầu vào hợp lệ khi chỉ được thêm dòng trên ô này.</t>
        </r>
      </text>
    </comment>
    <comment ref="B5" authorId="0" shapeId="0" xr:uid="{00000000-0006-0000-0200-000008000000}">
      <text>
        <r>
          <rPr>
            <sz val="10"/>
            <rFont val="Arial"/>
            <family val="2"/>
          </rPr>
          <t>Ô chỉ tiêu có định dạng ký tự
Dữ liệu động đầu vào hợp lệ khi chỉ được thêm dòng trên ô này.</t>
        </r>
      </text>
    </comment>
    <comment ref="C5" authorId="0" shapeId="0" xr:uid="{00000000-0006-0000-0200-000009000000}">
      <text>
        <r>
          <rPr>
            <sz val="10"/>
            <rFont val="Arial"/>
            <family val="2"/>
          </rPr>
          <t>Ô chỉ tiêu có định dạng ký tự
Dữ liệu động đầu vào hợp lệ khi chỉ được thêm dòng trên ô này.</t>
        </r>
      </text>
    </comment>
    <comment ref="D5" authorId="0" shapeId="0" xr:uid="{3BFC341E-76B4-4989-BF22-523CF4091DF9}">
      <text>
        <r>
          <rPr>
            <sz val="10"/>
            <rFont val="Arial"/>
            <family val="2"/>
          </rPr>
          <t>Ô chỉ tiêu có định dạng số. Đơn vị tính x 1 (hoặc %)</t>
        </r>
      </text>
    </comment>
    <comment ref="E5" authorId="0" shapeId="0" xr:uid="{6A83F302-52C8-4DA0-A04C-B19E529F1BEC}">
      <text>
        <r>
          <rPr>
            <sz val="10"/>
            <rFont val="Arial"/>
            <family val="2"/>
          </rPr>
          <t>Ô chỉ tiêu có định dạng số. Đơn vị tính x 1 (hoặc %)</t>
        </r>
      </text>
    </comment>
    <comment ref="F5" authorId="0" shapeId="0" xr:uid="{105DAB59-5D7F-449D-8748-EED674416BBC}">
      <text>
        <r>
          <rPr>
            <sz val="10"/>
            <rFont val="Arial"/>
            <family val="2"/>
          </rPr>
          <t>Ô chỉ tiêu có định dạng số. Đơn vị tính x 1 (hoặc %)</t>
        </r>
      </text>
    </comment>
    <comment ref="A7" authorId="0" shapeId="0" xr:uid="{00000000-0006-0000-0200-00000D000000}">
      <text>
        <r>
          <rPr>
            <sz val="10"/>
            <rFont val="Arial"/>
            <family val="2"/>
          </rPr>
          <t>Ô chỉ tiêu có định dạng ký tự
Dữ liệu động đầu vào hợp lệ khi chỉ được thêm dòng trên ô này.</t>
        </r>
      </text>
    </comment>
    <comment ref="B7" authorId="0" shapeId="0" xr:uid="{00000000-0006-0000-0200-00000E000000}">
      <text>
        <r>
          <rPr>
            <sz val="10"/>
            <rFont val="Arial"/>
            <family val="2"/>
          </rPr>
          <t>Ô chỉ tiêu có định dạng ký tự
Dữ liệu động đầu vào hợp lệ khi chỉ được thêm dòng trên ô này.</t>
        </r>
      </text>
    </comment>
    <comment ref="C7" authorId="0" shapeId="0" xr:uid="{00000000-0006-0000-0200-00000F000000}">
      <text>
        <r>
          <rPr>
            <sz val="10"/>
            <rFont val="Arial"/>
            <family val="2"/>
          </rPr>
          <t>Ô chỉ tiêu có định dạng ký tự
Dữ liệu động đầu vào hợp lệ khi chỉ được thêm dòng trên ô này.</t>
        </r>
      </text>
    </comment>
    <comment ref="D7" authorId="0" shapeId="0" xr:uid="{00000000-0006-0000-0200-000010000000}">
      <text>
        <r>
          <rPr>
            <sz val="10"/>
            <rFont val="Arial"/>
            <family val="2"/>
          </rPr>
          <t>Ô chỉ tiêu có định dạng số. Đơn vị tính x 1 (hoặc %)
Dữ liệu động đầu vào hợp lệ khi chỉ được thêm dòng trên ô này.</t>
        </r>
      </text>
    </comment>
    <comment ref="E7" authorId="0" shapeId="0" xr:uid="{EF2AC9B7-8D64-477A-AEA7-E9D9D7EC6954}">
      <text>
        <r>
          <rPr>
            <sz val="10"/>
            <rFont val="Arial"/>
            <family val="2"/>
          </rPr>
          <t>Ô chỉ tiêu có định dạng số. Đơn vị tính x 1 (hoặc %)</t>
        </r>
      </text>
    </comment>
    <comment ref="F7" authorId="0" shapeId="0" xr:uid="{00000000-0006-0000-0200-000012000000}">
      <text>
        <r>
          <rPr>
            <sz val="10"/>
            <rFont val="Arial"/>
            <family val="2"/>
          </rPr>
          <t>Ô chỉ tiêu có định dạng số. Đơn vị tính x 1 (hoặc %)
Dữ liệu động đầu vào hợp lệ khi chỉ được thêm dòng trên ô này.</t>
        </r>
      </text>
    </comment>
    <comment ref="A9" authorId="0" shapeId="0" xr:uid="{00000000-0006-0000-0200-000013000000}">
      <text>
        <r>
          <rPr>
            <sz val="10"/>
            <rFont val="Arial"/>
            <family val="2"/>
          </rPr>
          <t>Ô chỉ tiêu có định dạng ký tự
Dữ liệu động đầu vào hợp lệ khi chỉ được thêm dòng trên ô này.</t>
        </r>
      </text>
    </comment>
    <comment ref="B9" authorId="0" shapeId="0" xr:uid="{00000000-0006-0000-0200-000014000000}">
      <text>
        <r>
          <rPr>
            <sz val="10"/>
            <rFont val="Arial"/>
            <family val="2"/>
          </rPr>
          <t>Ô chỉ tiêu có định dạng ký tự
Dữ liệu động đầu vào hợp lệ khi chỉ được thêm dòng trên ô này.</t>
        </r>
      </text>
    </comment>
    <comment ref="C9" authorId="0" shapeId="0" xr:uid="{00000000-0006-0000-0200-000015000000}">
      <text>
        <r>
          <rPr>
            <sz val="10"/>
            <rFont val="Arial"/>
            <family val="2"/>
          </rPr>
          <t>Ô chỉ tiêu có định dạng ký tự
Dữ liệu động đầu vào hợp lệ khi chỉ được thêm dòng trên ô này.</t>
        </r>
      </text>
    </comment>
    <comment ref="D9" authorId="0" shapeId="0" xr:uid="{00000000-0006-0000-0200-000016000000}">
      <text>
        <r>
          <rPr>
            <sz val="10"/>
            <rFont val="Arial"/>
            <family val="2"/>
          </rPr>
          <t>Ô chỉ tiêu có định dạng số. Đơn vị tính x 1 (hoặc %)
Dữ liệu động đầu vào hợp lệ khi chỉ được thêm dòng trên ô này.</t>
        </r>
      </text>
    </comment>
    <comment ref="E9" authorId="0" shapeId="0" xr:uid="{E008966B-C81B-4419-8105-7C8D8D6826BD}">
      <text>
        <r>
          <rPr>
            <sz val="10"/>
            <rFont val="Arial"/>
            <family val="2"/>
          </rPr>
          <t>Ô chỉ tiêu có định dạng số. Đơn vị tính x 1 (hoặc %)</t>
        </r>
      </text>
    </comment>
    <comment ref="F9" authorId="0" shapeId="0" xr:uid="{00000000-0006-0000-0200-000018000000}">
      <text>
        <r>
          <rPr>
            <sz val="10"/>
            <rFont val="Arial"/>
            <family val="2"/>
          </rPr>
          <t>Ô chỉ tiêu có định dạng số. Đơn vị tính x 1 (hoặc %)
Dữ liệu động đầu vào hợp lệ khi chỉ được thêm dòng trên ô này.</t>
        </r>
      </text>
    </comment>
    <comment ref="A11" authorId="0" shapeId="0" xr:uid="{00000000-0006-0000-0200-000019000000}">
      <text>
        <r>
          <rPr>
            <sz val="10"/>
            <rFont val="Arial"/>
            <family val="2"/>
          </rPr>
          <t>Ô chỉ tiêu có định dạng ký tự
Dữ liệu động đầu vào hợp lệ khi chỉ được thêm dòng trên ô này.</t>
        </r>
      </text>
    </comment>
    <comment ref="B11" authorId="0" shapeId="0" xr:uid="{00000000-0006-0000-0200-00001A000000}">
      <text>
        <r>
          <rPr>
            <sz val="10"/>
            <rFont val="Arial"/>
            <family val="2"/>
          </rPr>
          <t>Ô chỉ tiêu có định dạng ký tự
Dữ liệu động đầu vào hợp lệ khi chỉ được thêm dòng trên ô này.</t>
        </r>
      </text>
    </comment>
    <comment ref="C11" authorId="0" shapeId="0" xr:uid="{00000000-0006-0000-0200-00001B000000}">
      <text>
        <r>
          <rPr>
            <sz val="10"/>
            <rFont val="Arial"/>
            <family val="2"/>
          </rPr>
          <t>Ô chỉ tiêu có định dạng ký tự
Dữ liệu động đầu vào hợp lệ khi chỉ được thêm dòng trên ô này.</t>
        </r>
      </text>
    </comment>
    <comment ref="D11" authorId="0" shapeId="0" xr:uid="{BEEE2FD6-8276-4B81-9E20-CE46E1CD9316}">
      <text>
        <r>
          <rPr>
            <sz val="10"/>
            <rFont val="Arial"/>
            <family val="2"/>
          </rPr>
          <t>Ô chỉ tiêu có định dạng số. Đơn vị tính x 1 (hoặc %)</t>
        </r>
      </text>
    </comment>
    <comment ref="E11" authorId="0" shapeId="0" xr:uid="{5C90239E-F5A2-4675-B752-76CF85A1E1A7}">
      <text>
        <r>
          <rPr>
            <sz val="10"/>
            <rFont val="Arial"/>
            <family val="2"/>
          </rPr>
          <t>Ô chỉ tiêu có định dạng số. Đơn vị tính x 1 (hoặc %)</t>
        </r>
      </text>
    </comment>
    <comment ref="F11" authorId="0" shapeId="0" xr:uid="{A94DA36D-5F3B-4BEA-9A9B-2AEB27724833}">
      <text>
        <r>
          <rPr>
            <sz val="10"/>
            <rFont val="Arial"/>
            <family val="2"/>
          </rPr>
          <t>Ô chỉ tiêu có định dạng số. Đơn vị tính x 1 (hoặc %)</t>
        </r>
      </text>
    </comment>
    <comment ref="D12" authorId="0" shapeId="0" xr:uid="{842F8BAF-2988-4830-91F1-1D8C6654EE52}">
      <text>
        <r>
          <rPr>
            <sz val="10"/>
            <rFont val="Arial"/>
            <family val="2"/>
          </rPr>
          <t>Ô chỉ tiêu có định dạng số. Đơn vị tính x 1 (hoặc %)</t>
        </r>
      </text>
    </comment>
    <comment ref="E12" authorId="0" shapeId="0" xr:uid="{362C8E2D-B0BB-496E-9DA6-0E21304E482A}">
      <text>
        <r>
          <rPr>
            <sz val="10"/>
            <rFont val="Arial"/>
            <family val="2"/>
          </rPr>
          <t>Ô chỉ tiêu có định dạng số. Đơn vị tính x 1 (hoặc %)</t>
        </r>
      </text>
    </comment>
    <comment ref="F12" authorId="0" shapeId="0" xr:uid="{80F4E7EE-0915-489C-B4FD-6FD625FEEF91}">
      <text>
        <r>
          <rPr>
            <sz val="10"/>
            <rFont val="Arial"/>
            <family val="2"/>
          </rPr>
          <t>Ô chỉ tiêu có định dạng số. Đơn vị tính x 1 (hoặc %)</t>
        </r>
      </text>
    </comment>
    <comment ref="A14" authorId="0" shapeId="0" xr:uid="{00000000-0006-0000-0200-000022000000}">
      <text>
        <r>
          <rPr>
            <sz val="10"/>
            <rFont val="Arial"/>
            <family val="2"/>
          </rPr>
          <t>Ô chỉ tiêu có định dạng ký tự
Dữ liệu động đầu vào hợp lệ khi chỉ được thêm dòng trên ô này.</t>
        </r>
      </text>
    </comment>
    <comment ref="B14" authorId="0" shapeId="0" xr:uid="{00000000-0006-0000-0200-000023000000}">
      <text>
        <r>
          <rPr>
            <sz val="10"/>
            <rFont val="Arial"/>
            <family val="2"/>
          </rPr>
          <t>Ô chỉ tiêu có định dạng ký tự
Dữ liệu động đầu vào hợp lệ khi chỉ được thêm dòng trên ô này.</t>
        </r>
      </text>
    </comment>
    <comment ref="C14" authorId="0" shapeId="0" xr:uid="{00000000-0006-0000-0200-000024000000}">
      <text>
        <r>
          <rPr>
            <sz val="10"/>
            <rFont val="Arial"/>
            <family val="2"/>
          </rPr>
          <t>Ô chỉ tiêu có định dạng ký tự
Dữ liệu động đầu vào hợp lệ khi chỉ được thêm dòng trên ô này.</t>
        </r>
      </text>
    </comment>
    <comment ref="D14" authorId="0" shapeId="0" xr:uid="{DCDD4415-0403-4C17-B54C-BF9849D7D004}">
      <text>
        <r>
          <rPr>
            <sz val="10"/>
            <rFont val="Arial"/>
            <family val="2"/>
          </rPr>
          <t>Ô chỉ tiêu có định dạng số. Đơn vị tính x 1 (hoặc %)</t>
        </r>
      </text>
    </comment>
    <comment ref="E14" authorId="0" shapeId="0" xr:uid="{0514870D-41CE-4293-8E79-74D7CE4AB7E3}">
      <text>
        <r>
          <rPr>
            <sz val="10"/>
            <rFont val="Arial"/>
            <family val="2"/>
          </rPr>
          <t>Ô chỉ tiêu có định dạng số. Đơn vị tính x 1 (hoặc %)</t>
        </r>
      </text>
    </comment>
    <comment ref="F14" authorId="0" shapeId="0" xr:uid="{0DEEBA96-8024-4E66-B4D2-0AE15F79BFFE}">
      <text>
        <r>
          <rPr>
            <sz val="10"/>
            <rFont val="Arial"/>
            <family val="2"/>
          </rPr>
          <t>Ô chỉ tiêu có định dạng số. Đơn vị tính x 1 (hoặc %)</t>
        </r>
      </text>
    </comment>
    <comment ref="A16" authorId="0" shapeId="0" xr:uid="{00000000-0006-0000-0200-000028000000}">
      <text>
        <r>
          <rPr>
            <sz val="10"/>
            <rFont val="Arial"/>
            <family val="2"/>
          </rPr>
          <t>Ô chỉ tiêu có định dạng số. Đơn vị tính x 1 (hoặc %)
Dữ liệu động đầu vào hợp lệ khi chỉ được thêm dòng trên ô này.</t>
        </r>
      </text>
    </comment>
    <comment ref="B16" authorId="0" shapeId="0" xr:uid="{00000000-0006-0000-0200-000029000000}">
      <text>
        <r>
          <rPr>
            <sz val="10"/>
            <rFont val="Arial"/>
            <family val="2"/>
          </rPr>
          <t>Ô chỉ tiêu có định dạng ký tự
Dữ liệu động đầu vào hợp lệ khi chỉ được thêm dòng trên ô này.</t>
        </r>
      </text>
    </comment>
    <comment ref="C16" authorId="0" shapeId="0" xr:uid="{00000000-0006-0000-0200-00002A000000}">
      <text>
        <r>
          <rPr>
            <sz val="10"/>
            <rFont val="Arial"/>
            <family val="2"/>
          </rPr>
          <t>Ô chỉ tiêu có định dạng số. Đơn vị tính x 1 (hoặc %)
Dữ liệu động đầu vào hợp lệ khi chỉ được thêm dòng trên ô này.</t>
        </r>
      </text>
    </comment>
    <comment ref="D16" authorId="0" shapeId="0" xr:uid="{00000000-0006-0000-0200-00002B000000}">
      <text>
        <r>
          <rPr>
            <sz val="10"/>
            <rFont val="Arial"/>
            <family val="2"/>
          </rPr>
          <t>Ô chỉ tiêu có định dạng số. Đơn vị tính x 1 (hoặc %)
Dữ liệu động đầu vào hợp lệ khi chỉ được thêm dòng trên ô này.</t>
        </r>
      </text>
    </comment>
    <comment ref="E16" authorId="0" shapeId="0" xr:uid="{00000000-0006-0000-0200-00002C000000}">
      <text>
        <r>
          <rPr>
            <sz val="10"/>
            <rFont val="Arial"/>
            <family val="2"/>
          </rPr>
          <t>Ô chỉ tiêu có định dạng số. Đơn vị tính x 1 (hoặc %)
Dữ liệu động đầu vào hợp lệ khi chỉ được thêm dòng trên ô này.</t>
        </r>
      </text>
    </comment>
    <comment ref="F16" authorId="0" shapeId="0" xr:uid="{00000000-0006-0000-0200-00002D000000}">
      <text>
        <r>
          <rPr>
            <sz val="10"/>
            <rFont val="Arial"/>
            <family val="2"/>
          </rPr>
          <t>Ô chỉ tiêu có định dạng số. Đơn vị tính x 1 (hoặc %)
Dữ liệu động đầu vào hợp lệ khi chỉ được thêm dòng trên ô này.</t>
        </r>
      </text>
    </comment>
    <comment ref="D17" authorId="0" shapeId="0" xr:uid="{EEEBBEAD-6380-43B7-BEAC-F6368921C779}">
      <text>
        <r>
          <rPr>
            <sz val="10"/>
            <rFont val="Arial"/>
            <family val="2"/>
          </rPr>
          <t>Ô chỉ tiêu có định dạng số. Đơn vị tính x 1 (hoặc %)</t>
        </r>
      </text>
    </comment>
    <comment ref="E17" authorId="0" shapeId="0" xr:uid="{1745B713-E904-4E0B-BDB6-9FEC7290E3EE}">
      <text>
        <r>
          <rPr>
            <sz val="10"/>
            <rFont val="Arial"/>
            <family val="2"/>
          </rPr>
          <t>Ô chỉ tiêu có định dạng số. Đơn vị tính x 1 (hoặc %)</t>
        </r>
      </text>
    </comment>
    <comment ref="F17" authorId="0" shapeId="0" xr:uid="{398E4BEC-F976-4A96-8D12-EBBA63D819A1}">
      <text>
        <r>
          <rPr>
            <sz val="10"/>
            <rFont val="Arial"/>
            <family val="2"/>
          </rPr>
          <t>Ô chỉ tiêu có định dạng số. Đơn vị tính x 1 (hoặc %)</t>
        </r>
      </text>
    </comment>
    <comment ref="A19" authorId="0" shapeId="0" xr:uid="{00000000-0006-0000-0200-000031000000}">
      <text>
        <r>
          <rPr>
            <sz val="10"/>
            <rFont val="Arial"/>
            <family val="2"/>
          </rPr>
          <t>Ô chỉ tiêu có định dạng số. Đơn vị tính x 1 (hoặc %)
Dữ liệu động đầu vào hợp lệ khi chỉ được thêm dòng trên ô này.</t>
        </r>
      </text>
    </comment>
    <comment ref="B19" authorId="0" shapeId="0" xr:uid="{00000000-0006-0000-0200-000032000000}">
      <text>
        <r>
          <rPr>
            <sz val="10"/>
            <rFont val="Arial"/>
            <family val="2"/>
          </rPr>
          <t>Ô chỉ tiêu có định dạng ký tự
Dữ liệu động đầu vào hợp lệ khi chỉ được thêm dòng trên ô này.</t>
        </r>
      </text>
    </comment>
    <comment ref="C19" authorId="0" shapeId="0" xr:uid="{00000000-0006-0000-0200-000033000000}">
      <text>
        <r>
          <rPr>
            <sz val="10"/>
            <rFont val="Arial"/>
            <family val="2"/>
          </rPr>
          <t>Ô chỉ tiêu có định dạng số. Đơn vị tính x 1 (hoặc %)
Dữ liệu động đầu vào hợp lệ khi chỉ được thêm dòng trên ô này.</t>
        </r>
      </text>
    </comment>
    <comment ref="D19" authorId="0" shapeId="0" xr:uid="{00000000-0006-0000-0200-000034000000}">
      <text>
        <r>
          <rPr>
            <sz val="10"/>
            <rFont val="Arial"/>
            <family val="2"/>
          </rPr>
          <t>Ô chỉ tiêu có định dạng số. Đơn vị tính x 1 (hoặc %)
Dữ liệu động đầu vào hợp lệ khi chỉ được thêm dòng trên ô này.</t>
        </r>
      </text>
    </comment>
    <comment ref="E19" authorId="0" shapeId="0" xr:uid="{00000000-0006-0000-0200-000035000000}">
      <text>
        <r>
          <rPr>
            <sz val="10"/>
            <rFont val="Arial"/>
            <family val="2"/>
          </rPr>
          <t>Ô chỉ tiêu có định dạng số. Đơn vị tính x 1 (hoặc %)
Dữ liệu động đầu vào hợp lệ khi chỉ được thêm dòng trên ô này.</t>
        </r>
      </text>
    </comment>
    <comment ref="F19" authorId="0" shapeId="0" xr:uid="{00000000-0006-0000-0200-000036000000}">
      <text>
        <r>
          <rPr>
            <sz val="10"/>
            <rFont val="Arial"/>
            <family val="2"/>
          </rPr>
          <t>Ô chỉ tiêu có định dạng số. Đơn vị tính x 1 (hoặc %)
Dữ liệu động đầu vào hợp lệ khi chỉ được thêm dòng trên ô này.</t>
        </r>
      </text>
    </comment>
    <comment ref="D20" authorId="0" shapeId="0" xr:uid="{00000000-0006-0000-0200-000037000000}">
      <text>
        <r>
          <rPr>
            <sz val="10"/>
            <rFont val="Arial"/>
            <family val="2"/>
          </rPr>
          <t>Ô chỉ tiêu có định dạng số. Đơn vị tính x 1 (hoặc %)</t>
        </r>
      </text>
    </comment>
    <comment ref="E20" authorId="0" shapeId="0" xr:uid="{00000000-0006-0000-0200-000038000000}">
      <text>
        <r>
          <rPr>
            <sz val="10"/>
            <rFont val="Arial"/>
            <family val="2"/>
          </rPr>
          <t>Ô chỉ tiêu có định dạng số. Đơn vị tính x 1 (hoặc %)</t>
        </r>
      </text>
    </comment>
    <comment ref="F20" authorId="0" shapeId="0" xr:uid="{00000000-0006-0000-0200-000039000000}">
      <text>
        <r>
          <rPr>
            <sz val="10"/>
            <rFont val="Arial"/>
            <family val="2"/>
          </rPr>
          <t>Ô chỉ tiêu có định dạng số. Đơn vị tính x 1 (hoặc %)</t>
        </r>
      </text>
    </comment>
    <comment ref="A22" authorId="0" shapeId="0" xr:uid="{00000000-0006-0000-0200-00003A000000}">
      <text>
        <r>
          <rPr>
            <sz val="10"/>
            <rFont val="Arial"/>
            <family val="2"/>
          </rPr>
          <t>Ô chỉ tiêu có định dạng ký tự
Dữ liệu động đầu vào hợp lệ khi chỉ được thêm dòng trên ô này.</t>
        </r>
      </text>
    </comment>
    <comment ref="B22" authorId="0" shapeId="0" xr:uid="{00000000-0006-0000-0200-00003B000000}">
      <text>
        <r>
          <rPr>
            <sz val="10"/>
            <rFont val="Arial"/>
            <family val="2"/>
          </rPr>
          <t>Ô chỉ tiêu có định dạng ký tự
Dữ liệu động đầu vào hợp lệ khi chỉ được thêm dòng trên ô này.</t>
        </r>
      </text>
    </comment>
    <comment ref="C22" authorId="0" shapeId="0" xr:uid="{00000000-0006-0000-0200-00003C000000}">
      <text>
        <r>
          <rPr>
            <sz val="10"/>
            <rFont val="Arial"/>
            <family val="2"/>
          </rPr>
          <t>Ô chỉ tiêu có định dạng ký tự
Dữ liệu động đầu vào hợp lệ khi chỉ được thêm dòng trên ô này.</t>
        </r>
      </text>
    </comment>
    <comment ref="D22" authorId="0" shapeId="0" xr:uid="{00000000-0006-0000-0200-00003D000000}">
      <text>
        <r>
          <rPr>
            <sz val="10"/>
            <rFont val="Arial"/>
            <family val="2"/>
          </rPr>
          <t>Ô chỉ tiêu có định dạng số. Đơn vị tính x 1 (hoặc %)
Dữ liệu động đầu vào hợp lệ khi chỉ được thêm dòng trên ô này.</t>
        </r>
      </text>
    </comment>
    <comment ref="E22" authorId="0" shapeId="0" xr:uid="{00000000-0006-0000-0200-00003E000000}">
      <text>
        <r>
          <rPr>
            <sz val="10"/>
            <rFont val="Arial"/>
            <family val="2"/>
          </rPr>
          <t>Ô chỉ tiêu có định dạng số. Đơn vị tính x 1 (hoặc %)
Dữ liệu động đầu vào hợp lệ khi chỉ được thêm dòng trên ô này.</t>
        </r>
      </text>
    </comment>
    <comment ref="F22" authorId="0" shapeId="0" xr:uid="{00000000-0006-0000-0200-00003F000000}">
      <text>
        <r>
          <rPr>
            <sz val="10"/>
            <rFont val="Arial"/>
            <family val="2"/>
          </rPr>
          <t>Ô chỉ tiêu có định dạng số. Đơn vị tính x 1 (hoặc %)
Dữ liệu động đầu vào hợp lệ khi chỉ được thêm dòng trên ô này.</t>
        </r>
      </text>
    </comment>
    <comment ref="A24" authorId="0" shapeId="0" xr:uid="{00000000-0006-0000-0200-000040000000}">
      <text>
        <r>
          <rPr>
            <sz val="10"/>
            <rFont val="Arial"/>
            <family val="2"/>
          </rPr>
          <t>Ô chỉ tiêu có định dạng ký tự
Dữ liệu động đầu vào hợp lệ khi chỉ được thêm dòng trên ô này.</t>
        </r>
      </text>
    </comment>
    <comment ref="B24" authorId="0" shapeId="0" xr:uid="{00000000-0006-0000-0200-000041000000}">
      <text>
        <r>
          <rPr>
            <sz val="10"/>
            <rFont val="Arial"/>
            <family val="2"/>
          </rPr>
          <t>Ô chỉ tiêu có định dạng ký tự
Dữ liệu động đầu vào hợp lệ khi chỉ được thêm dòng trên ô này.</t>
        </r>
      </text>
    </comment>
    <comment ref="C24" authorId="0" shapeId="0" xr:uid="{00000000-0006-0000-0200-000042000000}">
      <text>
        <r>
          <rPr>
            <sz val="10"/>
            <rFont val="Arial"/>
            <family val="2"/>
          </rPr>
          <t>Ô chỉ tiêu có định dạng ký tự
Dữ liệu động đầu vào hợp lệ khi chỉ được thêm dòng trên ô này.</t>
        </r>
      </text>
    </comment>
    <comment ref="D24" authorId="0" shapeId="0" xr:uid="{C1610F65-44D2-403F-A8F4-66E7C279D154}">
      <text>
        <r>
          <rPr>
            <sz val="10"/>
            <rFont val="Arial"/>
            <family val="2"/>
          </rPr>
          <t>Ô chỉ tiêu có định dạng số. Đơn vị tính x 1 (hoặc %)</t>
        </r>
      </text>
    </comment>
    <comment ref="E24" authorId="0" shapeId="0" xr:uid="{CB862655-ABA8-4584-A114-9D61FEF9791F}">
      <text>
        <r>
          <rPr>
            <sz val="10"/>
            <rFont val="Arial"/>
            <family val="2"/>
          </rPr>
          <t>Ô chỉ tiêu có định dạng số. Đơn vị tính x 1 (hoặc %)</t>
        </r>
      </text>
    </comment>
    <comment ref="F24" authorId="0" shapeId="0" xr:uid="{3FEE382A-7E6B-486C-8273-03DDA6BCC5B6}">
      <text>
        <r>
          <rPr>
            <sz val="10"/>
            <rFont val="Arial"/>
            <family val="2"/>
          </rPr>
          <t>Ô chỉ tiêu có định dạng số. Đơn vị tính x 1 (hoặc %)</t>
        </r>
      </text>
    </comment>
    <comment ref="A26" authorId="0" shapeId="0" xr:uid="{00000000-0006-0000-0200-000046000000}">
      <text>
        <r>
          <rPr>
            <sz val="10"/>
            <rFont val="Arial"/>
            <family val="2"/>
          </rPr>
          <t>Ô chỉ tiêu có định dạng ký tự
Dữ liệu động đầu vào hợp lệ khi chỉ được thêm dòng trên ô này.</t>
        </r>
      </text>
    </comment>
    <comment ref="B26" authorId="0" shapeId="0" xr:uid="{00000000-0006-0000-0200-000047000000}">
      <text>
        <r>
          <rPr>
            <sz val="10"/>
            <rFont val="Arial"/>
            <family val="2"/>
          </rPr>
          <t>Ô chỉ tiêu có định dạng ký tự
Dữ liệu động đầu vào hợp lệ khi chỉ được thêm dòng trên ô này.</t>
        </r>
      </text>
    </comment>
    <comment ref="C26" authorId="0" shapeId="0" xr:uid="{00000000-0006-0000-0200-000048000000}">
      <text>
        <r>
          <rPr>
            <sz val="10"/>
            <rFont val="Arial"/>
            <family val="2"/>
          </rPr>
          <t>Ô chỉ tiêu có định dạng ký tự
Dữ liệu động đầu vào hợp lệ khi chỉ được thêm dòng trên ô này.</t>
        </r>
      </text>
    </comment>
    <comment ref="D26" authorId="0" shapeId="0" xr:uid="{D2D88B00-B088-46F5-9680-50D9326D28A2}">
      <text>
        <r>
          <rPr>
            <sz val="10"/>
            <rFont val="Arial"/>
            <family val="2"/>
          </rPr>
          <t>Ô chỉ tiêu có định dạng số. Đơn vị tính x 1 (hoặc %)</t>
        </r>
      </text>
    </comment>
    <comment ref="E26" authorId="0" shapeId="0" xr:uid="{0E4C0323-A42C-413C-A69D-0C8ACF405F47}">
      <text>
        <r>
          <rPr>
            <sz val="10"/>
            <rFont val="Arial"/>
            <family val="2"/>
          </rPr>
          <t>Ô chỉ tiêu có định dạng số. Đơn vị tính x 1 (hoặc %)</t>
        </r>
      </text>
    </comment>
    <comment ref="F26" authorId="0" shapeId="0" xr:uid="{F6F97A83-8631-49E5-A419-E9640E04A766}">
      <text>
        <r>
          <rPr>
            <sz val="10"/>
            <rFont val="Arial"/>
            <family val="2"/>
          </rPr>
          <t>Ô chỉ tiêu có định dạng số. Đơn vị tính x 1 (hoặc %)</t>
        </r>
      </text>
    </comment>
    <comment ref="A28" authorId="0" shapeId="0" xr:uid="{00000000-0006-0000-0200-00004C000000}">
      <text>
        <r>
          <rPr>
            <sz val="10"/>
            <rFont val="Arial"/>
            <family val="2"/>
          </rPr>
          <t>Ô chỉ tiêu có định dạng số. Đơn vị tính x 1 (hoặc %)
Dữ liệu động đầu vào hợp lệ khi chỉ được thêm dòng trên ô này.</t>
        </r>
      </text>
    </comment>
    <comment ref="B28" authorId="0" shapeId="0" xr:uid="{00000000-0006-0000-0200-00004D000000}">
      <text>
        <r>
          <rPr>
            <sz val="10"/>
            <rFont val="Arial"/>
            <family val="2"/>
          </rPr>
          <t>Ô chỉ tiêu có định dạng ký tự
Dữ liệu động đầu vào hợp lệ khi chỉ được thêm dòng trên ô này.</t>
        </r>
      </text>
    </comment>
    <comment ref="C28" authorId="0" shapeId="0" xr:uid="{00000000-0006-0000-0200-00004E000000}">
      <text>
        <r>
          <rPr>
            <sz val="10"/>
            <rFont val="Arial"/>
            <family val="2"/>
          </rPr>
          <t>Ô chỉ tiêu có định dạng số. Đơn vị tính x 1 (hoặc %)
Dữ liệu động đầu vào hợp lệ khi chỉ được thêm dòng trên ô này.</t>
        </r>
      </text>
    </comment>
    <comment ref="D28" authorId="0" shapeId="0" xr:uid="{00000000-0006-0000-0200-00004F000000}">
      <text>
        <r>
          <rPr>
            <sz val="10"/>
            <rFont val="Arial"/>
            <family val="2"/>
          </rPr>
          <t>Ô chỉ tiêu có định dạng số. Đơn vị tính x 1 (hoặc %)
Dữ liệu động đầu vào hợp lệ khi chỉ được thêm dòng trên ô này.</t>
        </r>
      </text>
    </comment>
    <comment ref="E28" authorId="0" shapeId="0" xr:uid="{00000000-0006-0000-0200-000050000000}">
      <text>
        <r>
          <rPr>
            <sz val="10"/>
            <rFont val="Arial"/>
            <family val="2"/>
          </rPr>
          <t>Ô chỉ tiêu có định dạng số. Đơn vị tính x 1 (hoặc %)
Dữ liệu động đầu vào hợp lệ khi chỉ được thêm dòng trên ô này.</t>
        </r>
      </text>
    </comment>
    <comment ref="F28" authorId="0" shapeId="0" xr:uid="{00000000-0006-0000-0200-000051000000}">
      <text>
        <r>
          <rPr>
            <sz val="10"/>
            <rFont val="Arial"/>
            <family val="2"/>
          </rPr>
          <t>Ô chỉ tiêu có định dạng số. Đơn vị tính x 1 (hoặc %)
Dữ liệu động đầu vào hợp lệ khi chỉ được thêm dòng trên ô này.</t>
        </r>
      </text>
    </comment>
    <comment ref="D29" authorId="0" shapeId="0" xr:uid="{229CF676-D8C7-4CF8-A4C6-3472CBBC6E2A}">
      <text>
        <r>
          <rPr>
            <sz val="10"/>
            <rFont val="Arial"/>
            <family val="2"/>
          </rPr>
          <t>Ô chỉ tiêu có định dạng số. Đơn vị tính x 1 (hoặc %)</t>
        </r>
      </text>
    </comment>
    <comment ref="E29" authorId="0" shapeId="0" xr:uid="{372EDCC9-26D8-47F3-BC10-0241BA8CCF38}">
      <text>
        <r>
          <rPr>
            <sz val="10"/>
            <rFont val="Arial"/>
            <family val="2"/>
          </rPr>
          <t>Ô chỉ tiêu có định dạng số. Đơn vị tính x 1 (hoặc %)</t>
        </r>
      </text>
    </comment>
    <comment ref="F29" authorId="0" shapeId="0" xr:uid="{D84DF831-8CDE-4E88-95C2-0E66CB5DC06F}">
      <text>
        <r>
          <rPr>
            <sz val="10"/>
            <rFont val="Arial"/>
            <family val="2"/>
          </rPr>
          <t>Ô chỉ tiêu có định dạng số. Đơn vị tính x 1 (hoặc %)</t>
        </r>
      </text>
    </comment>
    <comment ref="A31" authorId="0" shapeId="0" xr:uid="{00000000-0006-0000-0200-000055000000}">
      <text>
        <r>
          <rPr>
            <sz val="10"/>
            <rFont val="Arial"/>
            <family val="2"/>
          </rPr>
          <t>Ô chỉ tiêu có định dạng số. Đơn vị tính x 1 (hoặc %)
Dữ liệu động đầu vào hợp lệ khi chỉ được thêm dòng trên ô này.</t>
        </r>
      </text>
    </comment>
    <comment ref="B31" authorId="0" shapeId="0" xr:uid="{00000000-0006-0000-0200-000056000000}">
      <text>
        <r>
          <rPr>
            <sz val="10"/>
            <rFont val="Arial"/>
            <family val="2"/>
          </rPr>
          <t>Ô chỉ tiêu có định dạng ký tự
Dữ liệu động đầu vào hợp lệ khi chỉ được thêm dòng trên ô này.</t>
        </r>
      </text>
    </comment>
    <comment ref="C31" authorId="0" shapeId="0" xr:uid="{00000000-0006-0000-0200-000057000000}">
      <text>
        <r>
          <rPr>
            <sz val="10"/>
            <rFont val="Arial"/>
            <family val="2"/>
          </rPr>
          <t>Ô chỉ tiêu có định dạng số. Đơn vị tính x 1 (hoặc %)
Dữ liệu động đầu vào hợp lệ khi chỉ được thêm dòng trên ô này.</t>
        </r>
      </text>
    </comment>
    <comment ref="D31" authorId="0" shapeId="0" xr:uid="{00000000-0006-0000-0200-000058000000}">
      <text>
        <r>
          <rPr>
            <sz val="10"/>
            <rFont val="Arial"/>
            <family val="2"/>
          </rPr>
          <t>Ô chỉ tiêu có định dạng số. Đơn vị tính x 1 (hoặc %)
Dữ liệu động đầu vào hợp lệ khi chỉ được thêm dòng trên ô này.</t>
        </r>
      </text>
    </comment>
    <comment ref="E31" authorId="0" shapeId="0" xr:uid="{00000000-0006-0000-0200-000059000000}">
      <text>
        <r>
          <rPr>
            <sz val="10"/>
            <rFont val="Arial"/>
            <family val="2"/>
          </rPr>
          <t>Ô chỉ tiêu có định dạng số. Đơn vị tính x 1 (hoặc %)
Dữ liệu động đầu vào hợp lệ khi chỉ được thêm dòng trên ô này.</t>
        </r>
      </text>
    </comment>
    <comment ref="F31" authorId="0" shapeId="0" xr:uid="{00000000-0006-0000-0200-00005A000000}">
      <text>
        <r>
          <rPr>
            <sz val="10"/>
            <rFont val="Arial"/>
            <family val="2"/>
          </rPr>
          <t>Ô chỉ tiêu có định dạng số. Đơn vị tính x 1 (hoặc %)
Dữ liệu động đầu vào hợp lệ khi chỉ được thêm dòng trên ô này.</t>
        </r>
      </text>
    </comment>
    <comment ref="D32" authorId="0" shapeId="0" xr:uid="{E82F9ED0-652B-473A-8DE1-1A6EFC030E52}">
      <text>
        <r>
          <rPr>
            <sz val="10"/>
            <rFont val="Arial"/>
            <family val="2"/>
          </rPr>
          <t>Ô chỉ tiêu có định dạng số. Đơn vị tính x 1 (hoặc %)</t>
        </r>
      </text>
    </comment>
    <comment ref="E32" authorId="0" shapeId="0" xr:uid="{D10E205D-47FF-4825-9560-64C2F2C70DA0}">
      <text>
        <r>
          <rPr>
            <sz val="10"/>
            <rFont val="Arial"/>
            <family val="2"/>
          </rPr>
          <t>Ô chỉ tiêu có định dạng số. Đơn vị tính x 1 (hoặc %)</t>
        </r>
      </text>
    </comment>
    <comment ref="F32" authorId="0" shapeId="0" xr:uid="{DF710838-685A-4DAB-A1D3-7A83F5BF9C7D}">
      <text>
        <r>
          <rPr>
            <sz val="10"/>
            <rFont val="Arial"/>
            <family val="2"/>
          </rPr>
          <t>Ô chỉ tiêu có định dạng số. Đơn vị tính x 1 (hoặc %)</t>
        </r>
      </text>
    </comment>
    <comment ref="A34" authorId="0" shapeId="0" xr:uid="{00000000-0006-0000-0200-00005E000000}">
      <text>
        <r>
          <rPr>
            <sz val="10"/>
            <rFont val="Arial"/>
            <family val="2"/>
          </rPr>
          <t>Ô chỉ tiêu có định dạng số. Đơn vị tính x 1 (hoặc %)
Dữ liệu động đầu vào hợp lệ khi chỉ được thêm dòng trên ô này.</t>
        </r>
      </text>
    </comment>
    <comment ref="B34" authorId="0" shapeId="0" xr:uid="{00000000-0006-0000-0200-00005F000000}">
      <text>
        <r>
          <rPr>
            <sz val="10"/>
            <rFont val="Arial"/>
            <family val="2"/>
          </rPr>
          <t>Ô chỉ tiêu có định dạng ký tự
Dữ liệu động đầu vào hợp lệ khi chỉ được thêm dòng trên ô này.</t>
        </r>
      </text>
    </comment>
    <comment ref="C34" authorId="0" shapeId="0" xr:uid="{00000000-0006-0000-0200-000060000000}">
      <text>
        <r>
          <rPr>
            <sz val="10"/>
            <rFont val="Arial"/>
            <family val="2"/>
          </rPr>
          <t>Ô chỉ tiêu có định dạng số. Đơn vị tính x 1 (hoặc %)
Dữ liệu động đầu vào hợp lệ khi chỉ được thêm dòng trên ô này.</t>
        </r>
      </text>
    </comment>
    <comment ref="D34" authorId="0" shapeId="0" xr:uid="{00000000-0006-0000-0200-000061000000}">
      <text>
        <r>
          <rPr>
            <sz val="10"/>
            <rFont val="Arial"/>
            <family val="2"/>
          </rPr>
          <t>Ô chỉ tiêu có định dạng số. Đơn vị tính x 1 (hoặc %)
Dữ liệu động đầu vào hợp lệ khi chỉ được thêm dòng trên ô này.</t>
        </r>
      </text>
    </comment>
    <comment ref="E34" authorId="0" shapeId="0" xr:uid="{00000000-0006-0000-0200-000062000000}">
      <text>
        <r>
          <rPr>
            <sz val="10"/>
            <rFont val="Arial"/>
            <family val="2"/>
          </rPr>
          <t>Ô chỉ tiêu có định dạng số. Đơn vị tính x 1 (hoặc %)
Dữ liệu động đầu vào hợp lệ khi chỉ được thêm dòng trên ô này.</t>
        </r>
      </text>
    </comment>
    <comment ref="F34" authorId="0" shapeId="0" xr:uid="{00000000-0006-0000-0200-000063000000}">
      <text>
        <r>
          <rPr>
            <sz val="10"/>
            <rFont val="Arial"/>
            <family val="2"/>
          </rPr>
          <t>Ô chỉ tiêu có định dạng số. Đơn vị tính x 1 (hoặc %)
Dữ liệu động đầu vào hợp lệ khi chỉ được thêm dòng trên ô này.</t>
        </r>
      </text>
    </comment>
    <comment ref="D35" authorId="0" shapeId="0" xr:uid="{CB6A806C-0D5E-4EC2-8278-81ABEC567867}">
      <text>
        <r>
          <rPr>
            <sz val="10"/>
            <rFont val="Arial"/>
            <family val="2"/>
          </rPr>
          <t>Ô chỉ tiêu có định dạng số. Đơn vị tính x 1 (hoặc %)</t>
        </r>
      </text>
    </comment>
    <comment ref="E35" authorId="0" shapeId="0" xr:uid="{A3E35677-3A78-4839-B9ED-FF745038B906}">
      <text>
        <r>
          <rPr>
            <sz val="10"/>
            <rFont val="Arial"/>
            <family val="2"/>
          </rPr>
          <t>Ô chỉ tiêu có định dạng số. Đơn vị tính x 1 (hoặc %)</t>
        </r>
      </text>
    </comment>
    <comment ref="F35" authorId="0" shapeId="0" xr:uid="{37BD768F-4183-4374-AF05-F480043DB5A3}">
      <text>
        <r>
          <rPr>
            <sz val="10"/>
            <rFont val="Arial"/>
            <family val="2"/>
          </rPr>
          <t>Ô chỉ tiêu có định dạng số. Đơn vị tính x 1 (hoặc %)</t>
        </r>
      </text>
    </comment>
    <comment ref="A37" authorId="0" shapeId="0" xr:uid="{00000000-0006-0000-0200-000067000000}">
      <text>
        <r>
          <rPr>
            <sz val="10"/>
            <rFont val="Arial"/>
            <family val="2"/>
          </rPr>
          <t>Ô chỉ tiêu có định dạng số. Đơn vị tính x 1 (hoặc %)
Dữ liệu động đầu vào hợp lệ khi chỉ được thêm dòng trên ô này.</t>
        </r>
      </text>
    </comment>
    <comment ref="B37" authorId="0" shapeId="0" xr:uid="{00000000-0006-0000-0200-000068000000}">
      <text>
        <r>
          <rPr>
            <sz val="10"/>
            <rFont val="Arial"/>
            <family val="2"/>
          </rPr>
          <t>Ô chỉ tiêu có định dạng ký tự
Dữ liệu động đầu vào hợp lệ khi chỉ được thêm dòng trên ô này.</t>
        </r>
      </text>
    </comment>
    <comment ref="C37" authorId="0" shapeId="0" xr:uid="{00000000-0006-0000-0200-000069000000}">
      <text>
        <r>
          <rPr>
            <sz val="10"/>
            <rFont val="Arial"/>
            <family val="2"/>
          </rPr>
          <t>Ô chỉ tiêu có định dạng số. Đơn vị tính x 1 (hoặc %)
Dữ liệu động đầu vào hợp lệ khi chỉ được thêm dòng trên ô này.</t>
        </r>
      </text>
    </comment>
    <comment ref="D37" authorId="0" shapeId="0" xr:uid="{00000000-0006-0000-0200-00006A000000}">
      <text>
        <r>
          <rPr>
            <sz val="10"/>
            <rFont val="Arial"/>
            <family val="2"/>
          </rPr>
          <t>Ô chỉ tiêu có định dạng số. Đơn vị tính x 1 (hoặc %)
Dữ liệu động đầu vào hợp lệ khi chỉ được thêm dòng trên ô này.</t>
        </r>
      </text>
    </comment>
    <comment ref="E37" authorId="0" shapeId="0" xr:uid="{00000000-0006-0000-0200-00006B000000}">
      <text>
        <r>
          <rPr>
            <sz val="10"/>
            <rFont val="Arial"/>
            <family val="2"/>
          </rPr>
          <t>Ô chỉ tiêu có định dạng số. Đơn vị tính x 1 (hoặc %)
Dữ liệu động đầu vào hợp lệ khi chỉ được thêm dòng trên ô này.</t>
        </r>
      </text>
    </comment>
    <comment ref="F37" authorId="0" shapeId="0" xr:uid="{00000000-0006-0000-0200-00006C000000}">
      <text>
        <r>
          <rPr>
            <sz val="10"/>
            <rFont val="Arial"/>
            <family val="2"/>
          </rPr>
          <t>Ô chỉ tiêu có định dạng số. Đơn vị tính x 1 (hoặc %)
Dữ liệu động đầu vào hợp lệ khi chỉ được thêm dòng trên ô này.</t>
        </r>
      </text>
    </comment>
    <comment ref="D38" authorId="0" shapeId="0" xr:uid="{CC455514-EF5A-4ACE-BFA7-BB1A3B117C1E}">
      <text>
        <r>
          <rPr>
            <sz val="10"/>
            <rFont val="Arial"/>
            <family val="2"/>
          </rPr>
          <t>Ô chỉ tiêu có định dạng số. Đơn vị tính x 1 (hoặc %)</t>
        </r>
      </text>
    </comment>
    <comment ref="E38" authorId="0" shapeId="0" xr:uid="{1F089729-C205-4922-A850-AB4F99570E8D}">
      <text>
        <r>
          <rPr>
            <sz val="10"/>
            <rFont val="Arial"/>
            <family val="2"/>
          </rPr>
          <t>Ô chỉ tiêu có định dạng số. Đơn vị tính x 1 (hoặc %)</t>
        </r>
      </text>
    </comment>
    <comment ref="F38" authorId="0" shapeId="0" xr:uid="{BA73603A-E400-4625-817E-29507C433B28}">
      <text>
        <r>
          <rPr>
            <sz val="10"/>
            <rFont val="Arial"/>
            <family val="2"/>
          </rPr>
          <t>Ô chỉ tiêu có định dạng số. Đơn vị tính x 1 (hoặc %)</t>
        </r>
      </text>
    </comment>
    <comment ref="D39" authorId="0" shapeId="0" xr:uid="{35D5054A-B402-4472-A6C2-E80AA5059E61}">
      <text>
        <r>
          <rPr>
            <sz val="10"/>
            <rFont val="Arial"/>
            <family val="2"/>
          </rPr>
          <t>Ô chỉ tiêu có định dạng số. Đơn vị tính x 1 (hoặc %)</t>
        </r>
      </text>
    </comment>
    <comment ref="E39" authorId="0" shapeId="0" xr:uid="{B99861AD-9786-47F1-B6E2-D5E27C20F47A}">
      <text>
        <r>
          <rPr>
            <sz val="10"/>
            <rFont val="Arial"/>
            <family val="2"/>
          </rPr>
          <t>Ô chỉ tiêu có định dạng số. Đơn vị tính x 1 (hoặc %)</t>
        </r>
      </text>
    </comment>
    <comment ref="F39" authorId="0" shapeId="0" xr:uid="{9E6D5D85-747C-49E0-BB94-203C37B67BE8}">
      <text>
        <r>
          <rPr>
            <sz val="10"/>
            <rFont val="Arial"/>
            <family val="2"/>
          </rPr>
          <t>Ô chỉ tiêu có định dạng số. Đơn vị tính x 1 (hoặc %)</t>
        </r>
      </text>
    </comment>
    <comment ref="D40" authorId="0" shapeId="0" xr:uid="{1715B99F-9C26-496D-B678-25741F9DB217}">
      <text>
        <r>
          <rPr>
            <sz val="10"/>
            <rFont val="Arial"/>
            <family val="2"/>
          </rPr>
          <t>Ô chỉ tiêu có định dạng số. Đơn vị tính x 1 (hoặc %)</t>
        </r>
      </text>
    </comment>
    <comment ref="E40" authorId="0" shapeId="0" xr:uid="{95699AAF-61F9-4A35-8E79-B5F0479AF9B3}">
      <text>
        <r>
          <rPr>
            <sz val="10"/>
            <rFont val="Arial"/>
            <family val="2"/>
          </rPr>
          <t>Ô chỉ tiêu có định dạng số. Đơn vị tính x 1 (hoặc %)</t>
        </r>
      </text>
    </comment>
    <comment ref="F40" authorId="0" shapeId="0" xr:uid="{DCC85041-58D2-450D-AEF6-111D2315577E}">
      <text>
        <r>
          <rPr>
            <sz val="10"/>
            <rFont val="Arial"/>
            <family val="2"/>
          </rPr>
          <t>Ô chỉ tiêu có định dạng số. Đơn vị tính x 1 (hoặc %)</t>
        </r>
      </text>
    </comment>
    <comment ref="D41" authorId="0" shapeId="0" xr:uid="{E1A00DE8-B9EC-4271-B929-8C93087D969E}">
      <text>
        <r>
          <rPr>
            <sz val="10"/>
            <rFont val="Arial"/>
            <family val="2"/>
          </rPr>
          <t>Ô chỉ tiêu có định dạng số. Đơn vị tính x 1 (hoặc %)</t>
        </r>
      </text>
    </comment>
    <comment ref="E41" authorId="0" shapeId="0" xr:uid="{73183F1E-C605-4F19-A0D0-FC08E421A5FC}">
      <text>
        <r>
          <rPr>
            <sz val="10"/>
            <rFont val="Arial"/>
            <family val="2"/>
          </rPr>
          <t>Ô chỉ tiêu có định dạng số. Đơn vị tính x 1 (hoặc %)</t>
        </r>
      </text>
    </comment>
    <comment ref="F41" authorId="0" shapeId="0" xr:uid="{04B20B2A-51D2-46A9-99A6-20A9D272ADD8}">
      <text>
        <r>
          <rPr>
            <sz val="10"/>
            <rFont val="Arial"/>
            <family val="2"/>
          </rPr>
          <t>Ô chỉ tiêu có định dạng số. Đơn vị tính x 1 (hoặc %)</t>
        </r>
      </text>
    </comment>
    <comment ref="D42" authorId="0" shapeId="0" xr:uid="{DD441E00-0DDF-468B-80F2-1FA09650B14C}">
      <text>
        <r>
          <rPr>
            <sz val="10"/>
            <rFont val="Arial"/>
            <family val="2"/>
          </rPr>
          <t>Ô chỉ tiêu có định dạng số. Đơn vị tính x 1 (hoặc %)</t>
        </r>
      </text>
    </comment>
    <comment ref="E42" authorId="0" shapeId="0" xr:uid="{0988EA16-7B03-44C0-84FD-6AD1F1ED9167}">
      <text>
        <r>
          <rPr>
            <sz val="10"/>
            <rFont val="Arial"/>
            <family val="2"/>
          </rPr>
          <t>Ô chỉ tiêu có định dạng số. Đơn vị tính x 1 (hoặc %)</t>
        </r>
      </text>
    </comment>
    <comment ref="F42" authorId="0" shapeId="0" xr:uid="{45B30815-ECD0-433C-B054-886EE9F9E915}">
      <text>
        <r>
          <rPr>
            <sz val="10"/>
            <rFont val="Arial"/>
            <family val="2"/>
          </rPr>
          <t>Ô chỉ tiêu có định dạng số. Đơn vị tính x 1 (hoặc %)</t>
        </r>
      </text>
    </comment>
    <comment ref="D43" authorId="0" shapeId="0" xr:uid="{163BA51E-839B-45B8-8929-89B01D4ED0DC}">
      <text>
        <r>
          <rPr>
            <sz val="10"/>
            <rFont val="Arial"/>
            <family val="2"/>
          </rPr>
          <t>Ô chỉ tiêu có định dạng số. Đơn vị tính x 1 (hoặc %)</t>
        </r>
      </text>
    </comment>
    <comment ref="E43" authorId="0" shapeId="0" xr:uid="{033888B9-8D60-46F3-BD23-D964EFE64B4B}">
      <text>
        <r>
          <rPr>
            <sz val="10"/>
            <rFont val="Arial"/>
            <family val="2"/>
          </rPr>
          <t>Ô chỉ tiêu có định dạng số. Đơn vị tính x 1 (hoặc %)</t>
        </r>
      </text>
    </comment>
    <comment ref="F43" authorId="0" shapeId="0" xr:uid="{E2D61B32-D501-4CA8-9B61-32EC0330B5E1}">
      <text>
        <r>
          <rPr>
            <sz val="10"/>
            <rFont val="Arial"/>
            <family val="2"/>
          </rPr>
          <t>Ô chỉ tiêu có định dạng số. Đơn vị tính x 1 (hoặc %)</t>
        </r>
      </text>
    </comment>
    <comment ref="D44" authorId="0" shapeId="0" xr:uid="{830BD265-13ED-4021-AE68-856F965C9CBA}">
      <text>
        <r>
          <rPr>
            <sz val="10"/>
            <rFont val="Arial"/>
            <family val="2"/>
          </rPr>
          <t>Ô chỉ tiêu có định dạng số. Đơn vị tính x 1 (hoặc %)</t>
        </r>
      </text>
    </comment>
    <comment ref="E44" authorId="0" shapeId="0" xr:uid="{66039B26-BF4D-4F01-94E0-3F618B713450}">
      <text>
        <r>
          <rPr>
            <sz val="10"/>
            <rFont val="Arial"/>
            <family val="2"/>
          </rPr>
          <t>Ô chỉ tiêu có định dạng số. Đơn vị tính x 1 (hoặc %)</t>
        </r>
      </text>
    </comment>
    <comment ref="F44" authorId="0" shapeId="0" xr:uid="{0023972A-502F-4E1D-854B-D13F50157D1D}">
      <text>
        <r>
          <rPr>
            <sz val="10"/>
            <rFont val="Arial"/>
            <family val="2"/>
          </rPr>
          <t>Ô chỉ tiêu có định dạng số. Đơn vị tính x 1 (hoặc %)</t>
        </r>
      </text>
    </comment>
    <comment ref="D45" authorId="0" shapeId="0" xr:uid="{8FC1E20B-7E7B-43AC-BE3F-AA11D94C0144}">
      <text>
        <r>
          <rPr>
            <sz val="10"/>
            <rFont val="Arial"/>
            <family val="2"/>
          </rPr>
          <t>Ô chỉ tiêu có định dạng số. Đơn vị tính x 1 (hoặc %)</t>
        </r>
      </text>
    </comment>
    <comment ref="E45" authorId="0" shapeId="0" xr:uid="{1BCFC5F2-DC0D-4C93-B65F-2CE0A6BB471B}">
      <text>
        <r>
          <rPr>
            <sz val="10"/>
            <rFont val="Arial"/>
            <family val="2"/>
          </rPr>
          <t>Ô chỉ tiêu có định dạng số. Đơn vị tính x 1 (hoặc %)</t>
        </r>
      </text>
    </comment>
    <comment ref="F45" authorId="0" shapeId="0" xr:uid="{E04C9CCB-C167-4C01-9D84-6EB559B54E37}">
      <text>
        <r>
          <rPr>
            <sz val="10"/>
            <rFont val="Arial"/>
            <family val="2"/>
          </rPr>
          <t>Ô chỉ tiêu có định dạng số. Đơn vị tính x 1 (hoặc %)</t>
        </r>
      </text>
    </comment>
    <comment ref="D46" authorId="0" shapeId="0" xr:uid="{00000000-0006-0000-0200-000085000000}">
      <text>
        <r>
          <rPr>
            <sz val="10"/>
            <rFont val="Arial"/>
            <family val="2"/>
          </rPr>
          <t>Ô chỉ tiêu có định dạng số. Đơn vị tính x 1 (hoặc %)</t>
        </r>
      </text>
    </comment>
    <comment ref="E46" authorId="0" shapeId="0" xr:uid="{00000000-0006-0000-0200-000086000000}">
      <text>
        <r>
          <rPr>
            <sz val="10"/>
            <rFont val="Arial"/>
            <family val="2"/>
          </rPr>
          <t>Ô chỉ tiêu có định dạng số. Đơn vị tính x 1 (hoặc %)</t>
        </r>
      </text>
    </comment>
    <comment ref="F46" authorId="0" shapeId="0" xr:uid="{00000000-0006-0000-0200-000087000000}">
      <text>
        <r>
          <rPr>
            <sz val="10"/>
            <rFont val="Arial"/>
            <family val="2"/>
          </rPr>
          <t>Ô chỉ tiêu có định dạng số. Đơn vị tính x 1 (hoặc %)</t>
        </r>
      </text>
    </comment>
    <comment ref="D47" authorId="0" shapeId="0" xr:uid="{6AE47A5F-AD9A-4546-894F-6DB53DDA4156}">
      <text>
        <r>
          <rPr>
            <sz val="10"/>
            <rFont val="Arial"/>
            <family val="2"/>
          </rPr>
          <t>Ô chỉ tiêu có định dạng số. Đơn vị tính x 1 (hoặc %)</t>
        </r>
      </text>
    </comment>
    <comment ref="E47" authorId="0" shapeId="0" xr:uid="{F827B8FC-2EA1-45A9-B6CF-90ACC727EE0E}">
      <text>
        <r>
          <rPr>
            <sz val="10"/>
            <rFont val="Arial"/>
            <family val="2"/>
          </rPr>
          <t>Ô chỉ tiêu có định dạng số. Đơn vị tính x 1 (hoặc %)</t>
        </r>
      </text>
    </comment>
    <comment ref="F47" authorId="0" shapeId="0" xr:uid="{7CB8A374-C2F7-4CC1-A528-8DE61B77EC06}">
      <text>
        <r>
          <rPr>
            <sz val="10"/>
            <rFont val="Arial"/>
            <family val="2"/>
          </rPr>
          <t>Ô chỉ tiêu có định dạng số. Đơn vị tính x 1 (hoặc %)</t>
        </r>
      </text>
    </comment>
    <comment ref="D48" authorId="0" shapeId="0" xr:uid="{CA2A2950-E647-4880-88DB-AFC4789B5276}">
      <text>
        <r>
          <rPr>
            <sz val="10"/>
            <rFont val="Arial"/>
            <family val="2"/>
          </rPr>
          <t>Ô chỉ tiêu có định dạng số. Đơn vị tính x 1 (hoặc %)</t>
        </r>
      </text>
    </comment>
    <comment ref="E48" authorId="0" shapeId="0" xr:uid="{AE458CAD-1F5E-4798-81B0-6A9F3EAB2D5A}">
      <text>
        <r>
          <rPr>
            <sz val="10"/>
            <rFont val="Arial"/>
            <family val="2"/>
          </rPr>
          <t>Ô chỉ tiêu có định dạng số. Đơn vị tính x 1 (hoặc %)</t>
        </r>
      </text>
    </comment>
    <comment ref="F48" authorId="0" shapeId="0" xr:uid="{97B36D2C-6379-42D2-9A45-34B9EFB923B1}">
      <text>
        <r>
          <rPr>
            <sz val="10"/>
            <rFont val="Arial"/>
            <family val="2"/>
          </rPr>
          <t>Ô chỉ tiêu có định dạng số. Đơn vị tính x 1 (hoặc %)</t>
        </r>
      </text>
    </comment>
    <comment ref="D49" authorId="0" shapeId="0" xr:uid="{57B9C65D-F31A-4B29-B269-1377C0DCEFBB}">
      <text>
        <r>
          <rPr>
            <sz val="10"/>
            <rFont val="Arial"/>
            <family val="2"/>
          </rPr>
          <t>Ô chỉ tiêu có định dạng số. Đơn vị tính x 1 (hoặc %)</t>
        </r>
      </text>
    </comment>
    <comment ref="E49" authorId="0" shapeId="0" xr:uid="{92BF3238-E6BD-4065-9DAD-CEFB61F00E92}">
      <text>
        <r>
          <rPr>
            <sz val="10"/>
            <rFont val="Arial"/>
            <family val="2"/>
          </rPr>
          <t>Ô chỉ tiêu có định dạng số. Đơn vị tính x 1 (hoặc %)</t>
        </r>
      </text>
    </comment>
    <comment ref="F49" authorId="0" shapeId="0" xr:uid="{8C99FBD9-9DA9-4FD2-A436-824E598E06F8}">
      <text>
        <r>
          <rPr>
            <sz val="10"/>
            <rFont val="Arial"/>
            <family val="2"/>
          </rPr>
          <t>Ô chỉ tiêu có định dạng số. Đơn vị tính x 1 (hoặc %)</t>
        </r>
      </text>
    </comment>
    <comment ref="D50" authorId="0" shapeId="0" xr:uid="{561946BF-9FA7-4FE9-8A7A-E0411CE57700}">
      <text>
        <r>
          <rPr>
            <sz val="10"/>
            <rFont val="Arial"/>
            <family val="2"/>
          </rPr>
          <t>Ô chỉ tiêu có định dạng số. Đơn vị tính x 1 (hoặc %)</t>
        </r>
      </text>
    </comment>
    <comment ref="E50" authorId="0" shapeId="0" xr:uid="{33AA2FE7-A3D0-4F67-9044-339F45E0AF76}">
      <text>
        <r>
          <rPr>
            <sz val="10"/>
            <rFont val="Arial"/>
            <family val="2"/>
          </rPr>
          <t>Ô chỉ tiêu có định dạng số. Đơn vị tính x 1 (hoặc %)</t>
        </r>
      </text>
    </comment>
    <comment ref="F50" authorId="0" shapeId="0" xr:uid="{73BEBC85-1DB4-44EA-8743-6A5C54AD4C0F}">
      <text>
        <r>
          <rPr>
            <sz val="10"/>
            <rFont val="Arial"/>
            <family val="2"/>
          </rPr>
          <t>Ô chỉ tiêu có định dạng số. Đơn vị tính x 1 (hoặc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300-000001000000}">
      <text>
        <r>
          <rPr>
            <sz val="10"/>
            <rFont val="Arial"/>
            <family val="2"/>
          </rPr>
          <t>Ô chỉ tiêu có định dạng ký tự
Dữ liệu động đầu vào hợp lệ khi chỉ được thêm dòng trên ô này.</t>
        </r>
      </text>
    </comment>
    <comment ref="B4" authorId="0" shapeId="0" xr:uid="{00000000-0006-0000-0300-000002000000}">
      <text>
        <r>
          <rPr>
            <sz val="10"/>
            <rFont val="Arial"/>
            <family val="2"/>
          </rPr>
          <t>Ô chỉ tiêu có định dạng ký tự
Dữ liệu động đầu vào hợp lệ khi chỉ được thêm dòng trên ô này.</t>
        </r>
      </text>
    </comment>
    <comment ref="C4" authorId="0" shapeId="0" xr:uid="{00000000-0006-0000-0300-000003000000}">
      <text>
        <r>
          <rPr>
            <sz val="10"/>
            <rFont val="Arial"/>
            <family val="2"/>
          </rPr>
          <t>Ô chỉ tiêu có định dạng ký tự
Dữ liệu động đầu vào hợp lệ khi chỉ được thêm dòng trên ô này.</t>
        </r>
      </text>
    </comment>
    <comment ref="D4" authorId="0" shapeId="0" xr:uid="{00000000-0006-0000-0300-000004000000}">
      <text>
        <r>
          <rPr>
            <sz val="10"/>
            <rFont val="Arial"/>
            <family val="2"/>
          </rPr>
          <t>Ô chỉ tiêu có định dạng số. Đơn vị tính x 1 (hoặc %)
Dữ liệu động đầu vào hợp lệ khi chỉ được thêm dòng trên ô này.</t>
        </r>
      </text>
    </comment>
    <comment ref="E4" authorId="0" shapeId="0" xr:uid="{00000000-0006-0000-0300-000005000000}">
      <text>
        <r>
          <rPr>
            <sz val="10"/>
            <rFont val="Arial"/>
            <family val="2"/>
          </rPr>
          <t>Ô chỉ tiêu có định dạng số. Đơn vị tính x 1 (hoặc %)
Dữ liệu động đầu vào hợp lệ khi chỉ được thêm dòng trên ô này.</t>
        </r>
      </text>
    </comment>
    <comment ref="F4" authorId="0" shapeId="0" xr:uid="{00000000-0006-0000-0300-000006000000}">
      <text>
        <r>
          <rPr>
            <sz val="10"/>
            <rFont val="Arial"/>
            <family val="2"/>
          </rPr>
          <t>Ô chỉ tiêu có định dạng số. Đơn vị tính x 1 (hoặc %)
Dữ liệu động đầu vào hợp lệ khi chỉ được thêm dòng trên ô này.</t>
        </r>
      </text>
    </comment>
    <comment ref="G4" authorId="0" shapeId="0" xr:uid="{00000000-0006-0000-0300-000007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300-000008000000}">
      <text>
        <r>
          <rPr>
            <sz val="10"/>
            <rFont val="Arial"/>
            <family val="2"/>
          </rPr>
          <t>Ô chỉ tiêu có định dạng số. Đơn vị tính x 1 (hoặc %)</t>
        </r>
      </text>
    </comment>
    <comment ref="E5" authorId="0" shapeId="0" xr:uid="{00000000-0006-0000-0300-000009000000}">
      <text>
        <r>
          <rPr>
            <sz val="10"/>
            <rFont val="Arial"/>
            <family val="2"/>
          </rPr>
          <t>Ô chỉ tiêu có định dạng số. Đơn vị tính x 1 (hoặc %)</t>
        </r>
      </text>
    </comment>
    <comment ref="F5" authorId="0" shapeId="0" xr:uid="{00000000-0006-0000-0300-00000A000000}">
      <text>
        <r>
          <rPr>
            <sz val="10"/>
            <rFont val="Arial"/>
            <family val="2"/>
          </rPr>
          <t>Ô chỉ tiêu có định dạng số. Đơn vị tính x 1 (hoặc %)</t>
        </r>
      </text>
    </comment>
    <comment ref="G5" authorId="0" shapeId="0" xr:uid="{00000000-0006-0000-0300-00000B000000}">
      <text>
        <r>
          <rPr>
            <sz val="10"/>
            <rFont val="Arial"/>
            <family val="2"/>
          </rPr>
          <t>Ô chỉ tiêu có định dạng số. Đơn vị tính x 1 (hoặc %)</t>
        </r>
      </text>
    </comment>
    <comment ref="A23" authorId="0" shapeId="0" xr:uid="{00000000-0006-0000-0300-00000C000000}">
      <text>
        <r>
          <rPr>
            <sz val="10"/>
            <rFont val="Arial"/>
            <family val="2"/>
          </rPr>
          <t>Ô chỉ tiêu có định dạng số. Đơn vị tính x 1 (hoặc %)
Dữ liệu động đầu vào hợp lệ khi chỉ được thêm dòng trên ô này.</t>
        </r>
      </text>
    </comment>
    <comment ref="B23" authorId="0" shapeId="0" xr:uid="{00000000-0006-0000-0300-00000D000000}">
      <text>
        <r>
          <rPr>
            <sz val="10"/>
            <rFont val="Arial"/>
            <family val="2"/>
          </rPr>
          <t>Ô chỉ tiêu có định dạng ký tự
Dữ liệu động đầu vào hợp lệ khi chỉ được thêm dòng trên ô này.</t>
        </r>
      </text>
    </comment>
    <comment ref="C23" authorId="0" shapeId="0" xr:uid="{00000000-0006-0000-0300-00000E000000}">
      <text>
        <r>
          <rPr>
            <sz val="10"/>
            <rFont val="Arial"/>
            <family val="2"/>
          </rPr>
          <t>Ô chỉ tiêu có định dạng số. Đơn vị tính x 1 (hoặc %)
Dữ liệu động đầu vào hợp lệ khi chỉ được thêm dòng trên ô này.</t>
        </r>
      </text>
    </comment>
    <comment ref="D23" authorId="0" shapeId="0" xr:uid="{00000000-0006-0000-0300-00000F000000}">
      <text>
        <r>
          <rPr>
            <sz val="10"/>
            <rFont val="Arial"/>
            <family val="2"/>
          </rPr>
          <t>Ô chỉ tiêu có định dạng số. Đơn vị tính x 1 (hoặc %)
Dữ liệu động đầu vào hợp lệ khi chỉ được thêm dòng trên ô này.</t>
        </r>
      </text>
    </comment>
    <comment ref="E23" authorId="0" shapeId="0" xr:uid="{00000000-0006-0000-0300-000010000000}">
      <text>
        <r>
          <rPr>
            <sz val="10"/>
            <rFont val="Arial"/>
            <family val="2"/>
          </rPr>
          <t>Ô chỉ tiêu có định dạng số. Đơn vị tính x 1 (hoặc %)
Dữ liệu động đầu vào hợp lệ khi chỉ được thêm dòng trên ô này.</t>
        </r>
      </text>
    </comment>
    <comment ref="F23" authorId="0" shapeId="0" xr:uid="{00000000-0006-0000-0300-000011000000}">
      <text>
        <r>
          <rPr>
            <sz val="10"/>
            <rFont val="Arial"/>
            <family val="2"/>
          </rPr>
          <t>Ô chỉ tiêu có định dạng số. Đơn vị tính x 1 (hoặc %)
Dữ liệu động đầu vào hợp lệ khi chỉ được thêm dòng trên ô này.</t>
        </r>
      </text>
    </comment>
    <comment ref="G23" authorId="0" shapeId="0" xr:uid="{00000000-0006-0000-0300-000012000000}">
      <text>
        <r>
          <rPr>
            <sz val="10"/>
            <rFont val="Arial"/>
            <family val="2"/>
          </rPr>
          <t>Ô chỉ tiêu có định dạng số. Đơn vị tính x 1 (hoặc %)
Dữ liệu động đầu vào hợp lệ khi chỉ được thêm dòng trên ô này.</t>
        </r>
      </text>
    </comment>
    <comment ref="D24" authorId="0" shapeId="0" xr:uid="{00000000-0006-0000-0300-000013000000}">
      <text>
        <r>
          <rPr>
            <sz val="10"/>
            <rFont val="Arial"/>
            <family val="2"/>
          </rPr>
          <t>Ô chỉ tiêu có định dạng số. Đơn vị tính x 1 (hoặc %)</t>
        </r>
      </text>
    </comment>
    <comment ref="E24" authorId="0" shapeId="0" xr:uid="{00000000-0006-0000-0300-000014000000}">
      <text>
        <r>
          <rPr>
            <sz val="10"/>
            <rFont val="Arial"/>
            <family val="2"/>
          </rPr>
          <t>Ô chỉ tiêu có định dạng số. Đơn vị tính x 1 (hoặc %)</t>
        </r>
      </text>
    </comment>
    <comment ref="F24" authorId="0" shapeId="0" xr:uid="{00000000-0006-0000-0300-000015000000}">
      <text>
        <r>
          <rPr>
            <sz val="10"/>
            <rFont val="Arial"/>
            <family val="2"/>
          </rPr>
          <t>Ô chỉ tiêu có định dạng số. Đơn vị tính x 1 (hoặc %)</t>
        </r>
      </text>
    </comment>
    <comment ref="G24" authorId="0" shapeId="0" xr:uid="{00000000-0006-0000-0300-000016000000}">
      <text>
        <r>
          <rPr>
            <sz val="10"/>
            <rFont val="Arial"/>
            <family val="2"/>
          </rPr>
          <t>Ô chỉ tiêu có định dạng số. Đơn vị tính x 1 (hoặc %)</t>
        </r>
      </text>
    </comment>
    <comment ref="A26" authorId="0" shapeId="0" xr:uid="{00000000-0006-0000-0300-000017000000}">
      <text>
        <r>
          <rPr>
            <sz val="10"/>
            <rFont val="Arial"/>
            <family val="2"/>
          </rPr>
          <t>Ô chỉ tiêu có định dạng số. Đơn vị tính x 1 (hoặc %)
Dữ liệu động đầu vào hợp lệ khi chỉ được thêm dòng trên ô này.</t>
        </r>
      </text>
    </comment>
    <comment ref="B26" authorId="0" shapeId="0" xr:uid="{00000000-0006-0000-0300-000018000000}">
      <text>
        <r>
          <rPr>
            <sz val="10"/>
            <rFont val="Arial"/>
            <family val="2"/>
          </rPr>
          <t>Ô chỉ tiêu có định dạng ký tự
Dữ liệu động đầu vào hợp lệ khi chỉ được thêm dòng trên ô này.</t>
        </r>
      </text>
    </comment>
    <comment ref="C26" authorId="0" shapeId="0" xr:uid="{00000000-0006-0000-0300-000019000000}">
      <text>
        <r>
          <rPr>
            <sz val="10"/>
            <rFont val="Arial"/>
            <family val="2"/>
          </rPr>
          <t>Ô chỉ tiêu có định dạng số. Đơn vị tính x 1 (hoặc %)
Dữ liệu động đầu vào hợp lệ khi chỉ được thêm dòng trên ô này.</t>
        </r>
      </text>
    </comment>
    <comment ref="D26" authorId="0" shapeId="0" xr:uid="{00000000-0006-0000-0300-00001A000000}">
      <text>
        <r>
          <rPr>
            <sz val="10"/>
            <rFont val="Arial"/>
            <family val="2"/>
          </rPr>
          <t>Ô chỉ tiêu có định dạng số. Đơn vị tính x 1 (hoặc %)
Dữ liệu động đầu vào hợp lệ khi chỉ được thêm dòng trên ô này.</t>
        </r>
      </text>
    </comment>
    <comment ref="E26" authorId="0" shapeId="0" xr:uid="{00000000-0006-0000-0300-00001B000000}">
      <text>
        <r>
          <rPr>
            <sz val="10"/>
            <rFont val="Arial"/>
            <family val="2"/>
          </rPr>
          <t>Ô chỉ tiêu có định dạng số. Đơn vị tính x 1 (hoặc %)
Dữ liệu động đầu vào hợp lệ khi chỉ được thêm dòng trên ô này.</t>
        </r>
      </text>
    </comment>
    <comment ref="F26" authorId="0" shapeId="0" xr:uid="{8FC154FD-047F-46ED-8279-7964351C0F6A}">
      <text>
        <r>
          <rPr>
            <sz val="10"/>
            <rFont val="Arial"/>
            <family val="2"/>
          </rPr>
          <t>Ô chỉ tiêu có định dạng số. Đơn vị tính x 1 (hoặc %)
Dữ liệu động đầu vào hợp lệ khi chỉ được thêm dòng trên ô này.</t>
        </r>
      </text>
    </comment>
    <comment ref="G26" authorId="0" shapeId="0" xr:uid="{3A6E6887-23A1-4F2E-8F82-AEBE70C87D9E}">
      <text>
        <r>
          <rPr>
            <sz val="10"/>
            <rFont val="Arial"/>
            <family val="2"/>
          </rPr>
          <t>Ô chỉ tiêu có định dạng số. Đơn vị tính x 1 (hoặc %)
Dữ liệu động đầu vào hợp lệ khi chỉ được thêm dòng trên ô này.</t>
        </r>
      </text>
    </comment>
    <comment ref="D27" authorId="0" shapeId="0" xr:uid="{00000000-0006-0000-0300-00001E000000}">
      <text>
        <r>
          <rPr>
            <sz val="10"/>
            <rFont val="Arial"/>
            <family val="2"/>
          </rPr>
          <t>Ô chỉ tiêu có định dạng số. Đơn vị tính x 1 (hoặc %)</t>
        </r>
      </text>
    </comment>
    <comment ref="E27" authorId="0" shapeId="0" xr:uid="{00000000-0006-0000-0300-00001F000000}">
      <text>
        <r>
          <rPr>
            <sz val="10"/>
            <rFont val="Arial"/>
            <family val="2"/>
          </rPr>
          <t>Ô chỉ tiêu có định dạng số. Đơn vị tính x 1 (hoặc %)</t>
        </r>
      </text>
    </comment>
    <comment ref="F27" authorId="0" shapeId="0" xr:uid="{00000000-0006-0000-0300-000020000000}">
      <text>
        <r>
          <rPr>
            <sz val="10"/>
            <rFont val="Arial"/>
            <family val="2"/>
          </rPr>
          <t>Ô chỉ tiêu có định dạng số. Đơn vị tính x 1 (hoặc %)</t>
        </r>
      </text>
    </comment>
    <comment ref="G27" authorId="0" shapeId="0" xr:uid="{00000000-0006-0000-0300-000021000000}">
      <text>
        <r>
          <rPr>
            <sz val="10"/>
            <rFont val="Arial"/>
            <family val="2"/>
          </rPr>
          <t>Ô chỉ tiêu có định dạng số. Đơn vị tính x 1 (hoặc %)</t>
        </r>
      </text>
    </comment>
    <comment ref="A29" authorId="0" shapeId="0" xr:uid="{00000000-0006-0000-0300-000022000000}">
      <text>
        <r>
          <rPr>
            <sz val="10"/>
            <rFont val="Arial"/>
            <family val="2"/>
          </rPr>
          <t>Ô chỉ tiêu có định dạng số. Đơn vị tính x 1 (hoặc %)
Dữ liệu động đầu vào hợp lệ khi chỉ được thêm dòng trên ô này.</t>
        </r>
      </text>
    </comment>
    <comment ref="B29" authorId="0" shapeId="0" xr:uid="{00000000-0006-0000-0300-000023000000}">
      <text>
        <r>
          <rPr>
            <sz val="10"/>
            <rFont val="Arial"/>
            <family val="2"/>
          </rPr>
          <t>Ô chỉ tiêu có định dạng ký tự
Dữ liệu động đầu vào hợp lệ khi chỉ được thêm dòng trên ô này.</t>
        </r>
      </text>
    </comment>
    <comment ref="C29" authorId="0" shapeId="0" xr:uid="{00000000-0006-0000-0300-000024000000}">
      <text>
        <r>
          <rPr>
            <sz val="10"/>
            <rFont val="Arial"/>
            <family val="2"/>
          </rPr>
          <t>Ô chỉ tiêu có định dạng số. Đơn vị tính x 1 (hoặc %)
Dữ liệu động đầu vào hợp lệ khi chỉ được thêm dòng trên ô này.</t>
        </r>
      </text>
    </comment>
    <comment ref="D29" authorId="0" shapeId="0" xr:uid="{00000000-0006-0000-0300-000025000000}">
      <text>
        <r>
          <rPr>
            <sz val="10"/>
            <rFont val="Arial"/>
            <family val="2"/>
          </rPr>
          <t>Ô chỉ tiêu có định dạng số. Đơn vị tính x 1 (hoặc %)
Dữ liệu động đầu vào hợp lệ khi chỉ được thêm dòng trên ô này.</t>
        </r>
      </text>
    </comment>
    <comment ref="E29" authorId="0" shapeId="0" xr:uid="{00000000-0006-0000-0300-000026000000}">
      <text>
        <r>
          <rPr>
            <sz val="10"/>
            <rFont val="Arial"/>
            <family val="2"/>
          </rPr>
          <t>Ô chỉ tiêu có định dạng số. Đơn vị tính x 1 (hoặc %)
Dữ liệu động đầu vào hợp lệ khi chỉ được thêm dòng trên ô này.</t>
        </r>
      </text>
    </comment>
    <comment ref="F29" authorId="0" shapeId="0" xr:uid="{49F2AF44-36FD-4D51-8D88-69DF2FADD261}">
      <text>
        <r>
          <rPr>
            <sz val="10"/>
            <rFont val="Arial"/>
            <family val="2"/>
          </rPr>
          <t>Ô chỉ tiêu có định dạng số. Đơn vị tính x 1 (hoặc %)
Dữ liệu động đầu vào hợp lệ khi chỉ được thêm dòng trên ô này.</t>
        </r>
      </text>
    </comment>
    <comment ref="G29" authorId="0" shapeId="0" xr:uid="{E50B9296-2784-4A26-9CB0-D0DBDC7B6E9C}">
      <text>
        <r>
          <rPr>
            <sz val="10"/>
            <rFont val="Arial"/>
            <family val="2"/>
          </rPr>
          <t>Ô chỉ tiêu có định dạng số. Đơn vị tính x 1 (hoặc %)
Dữ liệu động đầu vào hợp lệ khi chỉ được thêm dòng trên ô này.</t>
        </r>
      </text>
    </comment>
    <comment ref="D30" authorId="0" shapeId="0" xr:uid="{00000000-0006-0000-0300-000029000000}">
      <text>
        <r>
          <rPr>
            <sz val="10"/>
            <rFont val="Arial"/>
            <family val="2"/>
          </rPr>
          <t>Ô chỉ tiêu có định dạng số. Đơn vị tính x 1 (hoặc %)</t>
        </r>
      </text>
    </comment>
    <comment ref="E30" authorId="0" shapeId="0" xr:uid="{00000000-0006-0000-0300-00002A000000}">
      <text>
        <r>
          <rPr>
            <sz val="10"/>
            <rFont val="Arial"/>
            <family val="2"/>
          </rPr>
          <t>Ô chỉ tiêu có định dạng số. Đơn vị tính x 1 (hoặc %)</t>
        </r>
      </text>
    </comment>
    <comment ref="F30" authorId="0" shapeId="0" xr:uid="{00000000-0006-0000-0300-00002B000000}">
      <text>
        <r>
          <rPr>
            <sz val="10"/>
            <rFont val="Arial"/>
            <family val="2"/>
          </rPr>
          <t>Ô chỉ tiêu có định dạng số. Đơn vị tính x 1 (hoặc %)</t>
        </r>
      </text>
    </comment>
    <comment ref="G30" authorId="0" shapeId="0" xr:uid="{00000000-0006-0000-0300-00002C000000}">
      <text>
        <r>
          <rPr>
            <sz val="10"/>
            <rFont val="Arial"/>
            <family val="2"/>
          </rPr>
          <t>Ô chỉ tiêu có định dạng số. Đơn vị tính x 1 (hoặc %)</t>
        </r>
      </text>
    </comment>
    <comment ref="A32" authorId="0" shapeId="0" xr:uid="{00000000-0006-0000-0300-00002D000000}">
      <text>
        <r>
          <rPr>
            <sz val="10"/>
            <rFont val="Arial"/>
            <family val="2"/>
          </rPr>
          <t>Ô chỉ tiêu có định dạng số. Đơn vị tính x 1 (hoặc %)
Dữ liệu động đầu vào hợp lệ khi chỉ được thêm dòng trên ô này.</t>
        </r>
      </text>
    </comment>
    <comment ref="B32" authorId="0" shapeId="0" xr:uid="{00000000-0006-0000-0300-00002E000000}">
      <text>
        <r>
          <rPr>
            <sz val="10"/>
            <rFont val="Arial"/>
            <family val="2"/>
          </rPr>
          <t>Ô chỉ tiêu có định dạng ký tự
Dữ liệu động đầu vào hợp lệ khi chỉ được thêm dòng trên ô này.</t>
        </r>
      </text>
    </comment>
    <comment ref="C32" authorId="0" shapeId="0" xr:uid="{00000000-0006-0000-0300-00002F000000}">
      <text>
        <r>
          <rPr>
            <sz val="10"/>
            <rFont val="Arial"/>
            <family val="2"/>
          </rPr>
          <t>Ô chỉ tiêu có định dạng số. Đơn vị tính x 1 (hoặc %)
Dữ liệu động đầu vào hợp lệ khi chỉ được thêm dòng trên ô này.</t>
        </r>
      </text>
    </comment>
    <comment ref="D32" authorId="0" shapeId="0" xr:uid="{00000000-0006-0000-0300-000030000000}">
      <text>
        <r>
          <rPr>
            <sz val="10"/>
            <rFont val="Arial"/>
            <family val="2"/>
          </rPr>
          <t>Ô chỉ tiêu có định dạng số. Đơn vị tính x 1 (hoặc %)
Dữ liệu động đầu vào hợp lệ khi chỉ được thêm dòng trên ô này.</t>
        </r>
      </text>
    </comment>
    <comment ref="E32" authorId="0" shapeId="0" xr:uid="{00000000-0006-0000-0300-000031000000}">
      <text>
        <r>
          <rPr>
            <sz val="10"/>
            <rFont val="Arial"/>
            <family val="2"/>
          </rPr>
          <t>Ô chỉ tiêu có định dạng số. Đơn vị tính x 1 (hoặc %)
Dữ liệu động đầu vào hợp lệ khi chỉ được thêm dòng trên ô này.</t>
        </r>
      </text>
    </comment>
    <comment ref="F32" authorId="0" shapeId="0" xr:uid="{69E05AAB-2C54-4D5A-9EFB-FDD709047B8D}">
      <text>
        <r>
          <rPr>
            <sz val="10"/>
            <rFont val="Arial"/>
            <family val="2"/>
          </rPr>
          <t>Ô chỉ tiêu có định dạng số. Đơn vị tính x 1 (hoặc %)
Dữ liệu động đầu vào hợp lệ khi chỉ được thêm dòng trên ô này.</t>
        </r>
      </text>
    </comment>
    <comment ref="G32" authorId="0" shapeId="0" xr:uid="{04F81F60-A43D-42A1-9982-231E43AF66FF}">
      <text>
        <r>
          <rPr>
            <sz val="10"/>
            <rFont val="Arial"/>
            <family val="2"/>
          </rPr>
          <t>Ô chỉ tiêu có định dạng số. Đơn vị tính x 1 (hoặc %)
Dữ liệu động đầu vào hợp lệ khi chỉ được thêm dòng trên ô này.</t>
        </r>
      </text>
    </comment>
    <comment ref="D33" authorId="0" shapeId="0" xr:uid="{00000000-0006-0000-0300-000034000000}">
      <text>
        <r>
          <rPr>
            <sz val="10"/>
            <rFont val="Arial"/>
            <family val="2"/>
          </rPr>
          <t>Ô chỉ tiêu có định dạng số. Đơn vị tính x 1 (hoặc %)</t>
        </r>
      </text>
    </comment>
    <comment ref="E33" authorId="0" shapeId="0" xr:uid="{00000000-0006-0000-0300-000035000000}">
      <text>
        <r>
          <rPr>
            <sz val="10"/>
            <rFont val="Arial"/>
            <family val="2"/>
          </rPr>
          <t>Ô chỉ tiêu có định dạng số. Đơn vị tính x 1 (hoặc %)</t>
        </r>
      </text>
    </comment>
    <comment ref="F33" authorId="0" shapeId="0" xr:uid="{00000000-0006-0000-0300-000036000000}">
      <text>
        <r>
          <rPr>
            <sz val="10"/>
            <rFont val="Arial"/>
            <family val="2"/>
          </rPr>
          <t>Ô chỉ tiêu có định dạng số. Đơn vị tính x 1 (hoặc %)</t>
        </r>
      </text>
    </comment>
    <comment ref="G33" authorId="0" shapeId="0" xr:uid="{00000000-0006-0000-0300-000037000000}">
      <text>
        <r>
          <rPr>
            <sz val="10"/>
            <rFont val="Arial"/>
            <family val="2"/>
          </rPr>
          <t>Ô chỉ tiêu có định dạng số. Đơn vị tính x 1 (hoặc %)</t>
        </r>
      </text>
    </comment>
    <comment ref="D34" authorId="0" shapeId="0" xr:uid="{00000000-0006-0000-0300-000038000000}">
      <text>
        <r>
          <rPr>
            <sz val="10"/>
            <rFont val="Arial"/>
            <family val="2"/>
          </rPr>
          <t>Ô chỉ tiêu có định dạng số. Đơn vị tính x 1 (hoặc %)</t>
        </r>
      </text>
    </comment>
    <comment ref="E34" authorId="0" shapeId="0" xr:uid="{00000000-0006-0000-0300-000039000000}">
      <text>
        <r>
          <rPr>
            <sz val="10"/>
            <rFont val="Arial"/>
            <family val="2"/>
          </rPr>
          <t>Ô chỉ tiêu có định dạng số. Đơn vị tính x 1 (hoặc %)</t>
        </r>
      </text>
    </comment>
    <comment ref="F34" authorId="0" shapeId="0" xr:uid="{00000000-0006-0000-0300-00003A000000}">
      <text>
        <r>
          <rPr>
            <sz val="10"/>
            <rFont val="Arial"/>
            <family val="2"/>
          </rPr>
          <t>Ô chỉ tiêu có định dạng số. Đơn vị tính x 1 (hoặc %)</t>
        </r>
      </text>
    </comment>
    <comment ref="G34" authorId="0" shapeId="0" xr:uid="{00000000-0006-0000-0300-00003B000000}">
      <text>
        <r>
          <rPr>
            <sz val="10"/>
            <rFont val="Arial"/>
            <family val="2"/>
          </rPr>
          <t>Ô chỉ tiêu có định dạng số. Đơn vị tính x 1 (hoặc %)</t>
        </r>
      </text>
    </comment>
    <comment ref="A43" authorId="0" shapeId="0" xr:uid="{00000000-0006-0000-0300-00003C000000}">
      <text>
        <r>
          <rPr>
            <sz val="10"/>
            <rFont val="Arial"/>
            <family val="2"/>
          </rPr>
          <t>Ô chỉ tiêu có định dạng số. Đơn vị tính x 1 (hoặc %)
Dữ liệu động đầu vào hợp lệ khi chỉ được thêm dòng trên ô này.</t>
        </r>
      </text>
    </comment>
    <comment ref="B43" authorId="0" shapeId="0" xr:uid="{00000000-0006-0000-0300-00003D000000}">
      <text>
        <r>
          <rPr>
            <sz val="10"/>
            <rFont val="Arial"/>
            <family val="2"/>
          </rPr>
          <t>Ô chỉ tiêu có định dạng ký tự
Dữ liệu động đầu vào hợp lệ khi chỉ được thêm dòng trên ô này.</t>
        </r>
      </text>
    </comment>
    <comment ref="C43" authorId="0" shapeId="0" xr:uid="{00000000-0006-0000-0300-00003E000000}">
      <text>
        <r>
          <rPr>
            <sz val="10"/>
            <rFont val="Arial"/>
            <family val="2"/>
          </rPr>
          <t>Ô chỉ tiêu có định dạng số. Đơn vị tính x 1 (hoặc %)
Dữ liệu động đầu vào hợp lệ khi chỉ được thêm dòng trên ô này.</t>
        </r>
      </text>
    </comment>
    <comment ref="D43" authorId="0" shapeId="0" xr:uid="{00000000-0006-0000-0300-00003F000000}">
      <text>
        <r>
          <rPr>
            <sz val="10"/>
            <rFont val="Arial"/>
            <family val="2"/>
          </rPr>
          <t>Ô chỉ tiêu có định dạng số. Đơn vị tính x 1 (hoặc %)
Dữ liệu động đầu vào hợp lệ khi chỉ được thêm dòng trên ô này.</t>
        </r>
      </text>
    </comment>
    <comment ref="E43" authorId="0" shapeId="0" xr:uid="{00000000-0006-0000-0300-000040000000}">
      <text>
        <r>
          <rPr>
            <sz val="10"/>
            <rFont val="Arial"/>
            <family val="2"/>
          </rPr>
          <t>Ô chỉ tiêu có định dạng số. Đơn vị tính x 1 (hoặc %)
Dữ liệu động đầu vào hợp lệ khi chỉ được thêm dòng trên ô này.</t>
        </r>
      </text>
    </comment>
    <comment ref="F43" authorId="0" shapeId="0" xr:uid="{00000000-0006-0000-0300-000041000000}">
      <text>
        <r>
          <rPr>
            <sz val="10"/>
            <rFont val="Arial"/>
            <family val="2"/>
          </rPr>
          <t>Ô chỉ tiêu có định dạng số. Đơn vị tính x 1 (hoặc %)
Dữ liệu động đầu vào hợp lệ khi chỉ được thêm dòng trên ô này.</t>
        </r>
      </text>
    </comment>
    <comment ref="G43" authorId="0" shapeId="0" xr:uid="{00000000-0006-0000-0300-000042000000}">
      <text>
        <r>
          <rPr>
            <sz val="10"/>
            <rFont val="Arial"/>
            <family val="2"/>
          </rPr>
          <t>Ô chỉ tiêu có định dạng số. Đơn vị tính x 1 (hoặc %)
Dữ liệu động đầu vào hợp lệ khi chỉ được thêm dòng trên ô này.</t>
        </r>
      </text>
    </comment>
    <comment ref="D44" authorId="0" shapeId="0" xr:uid="{00000000-0006-0000-0300-000043000000}">
      <text>
        <r>
          <rPr>
            <sz val="10"/>
            <rFont val="Arial"/>
            <family val="2"/>
          </rPr>
          <t>Ô chỉ tiêu có định dạng số. Đơn vị tính x 1 (hoặc %)</t>
        </r>
      </text>
    </comment>
    <comment ref="E44" authorId="0" shapeId="0" xr:uid="{00000000-0006-0000-0300-000044000000}">
      <text>
        <r>
          <rPr>
            <sz val="10"/>
            <rFont val="Arial"/>
            <family val="2"/>
          </rPr>
          <t>Ô chỉ tiêu có định dạng số. Đơn vị tính x 1 (hoặc %)</t>
        </r>
      </text>
    </comment>
    <comment ref="F44" authorId="0" shapeId="0" xr:uid="{00000000-0006-0000-0300-000045000000}">
      <text>
        <r>
          <rPr>
            <sz val="10"/>
            <rFont val="Arial"/>
            <family val="2"/>
          </rPr>
          <t>Ô chỉ tiêu có định dạng số. Đơn vị tính x 1 (hoặc %)</t>
        </r>
      </text>
    </comment>
    <comment ref="G44" authorId="0" shapeId="0" xr:uid="{00000000-0006-0000-0300-000046000000}">
      <text>
        <r>
          <rPr>
            <sz val="10"/>
            <rFont val="Arial"/>
            <family val="2"/>
          </rPr>
          <t>Ô chỉ tiêu có định dạng số. Đơn vị tính x 1 (hoặc %)</t>
        </r>
      </text>
    </comment>
    <comment ref="D45" authorId="0" shapeId="0" xr:uid="{00000000-0006-0000-0300-000047000000}">
      <text>
        <r>
          <rPr>
            <sz val="10"/>
            <rFont val="Arial"/>
            <family val="2"/>
          </rPr>
          <t>Ô chỉ tiêu có định dạng số. Đơn vị tính x 1 (hoặc %)</t>
        </r>
      </text>
    </comment>
    <comment ref="E45" authorId="0" shapeId="0" xr:uid="{00000000-0006-0000-0300-000048000000}">
      <text>
        <r>
          <rPr>
            <sz val="10"/>
            <rFont val="Arial"/>
            <family val="2"/>
          </rPr>
          <t>Ô chỉ tiêu có định dạng số. Đơn vị tính x 1 (hoặc %)</t>
        </r>
      </text>
    </comment>
    <comment ref="F45" authorId="0" shapeId="0" xr:uid="{00000000-0006-0000-0300-000049000000}">
      <text>
        <r>
          <rPr>
            <sz val="10"/>
            <rFont val="Arial"/>
            <family val="2"/>
          </rPr>
          <t>Ô chỉ tiêu có định dạng số. Đơn vị tính x 1 (hoặc %)</t>
        </r>
      </text>
    </comment>
    <comment ref="G45" authorId="0" shapeId="0" xr:uid="{00000000-0006-0000-0300-00004A000000}">
      <text>
        <r>
          <rPr>
            <sz val="10"/>
            <rFont val="Arial"/>
            <family val="2"/>
          </rPr>
          <t>Ô chỉ tiêu có định dạng số. Đơn vị tính x 1 (hoặc %)</t>
        </r>
      </text>
    </comment>
    <comment ref="A47" authorId="0" shapeId="0" xr:uid="{00000000-0006-0000-0300-00004B000000}">
      <text>
        <r>
          <rPr>
            <sz val="10"/>
            <rFont val="Arial"/>
            <family val="2"/>
          </rPr>
          <t>Ô chỉ tiêu có định dạng ký tự
Dữ liệu động đầu vào hợp lệ khi chỉ được thêm dòng trên ô này.</t>
        </r>
      </text>
    </comment>
    <comment ref="B47" authorId="0" shapeId="0" xr:uid="{00000000-0006-0000-0300-00004C000000}">
      <text>
        <r>
          <rPr>
            <sz val="10"/>
            <rFont val="Arial"/>
            <family val="2"/>
          </rPr>
          <t>Ô chỉ tiêu có định dạng ký tự
Dữ liệu động đầu vào hợp lệ khi chỉ được thêm dòng trên ô này.</t>
        </r>
      </text>
    </comment>
    <comment ref="C47" authorId="0" shapeId="0" xr:uid="{00000000-0006-0000-0300-00004D000000}">
      <text>
        <r>
          <rPr>
            <sz val="10"/>
            <rFont val="Arial"/>
            <family val="2"/>
          </rPr>
          <t>Ô chỉ tiêu có định dạng ký tự
Dữ liệu động đầu vào hợp lệ khi chỉ được thêm dòng trên ô này.</t>
        </r>
      </text>
    </comment>
    <comment ref="D47" authorId="0" shapeId="0" xr:uid="{00000000-0006-0000-0300-00004E000000}">
      <text>
        <r>
          <rPr>
            <sz val="10"/>
            <rFont val="Arial"/>
            <family val="2"/>
          </rPr>
          <t>Ô chỉ tiêu có định dạng số. Đơn vị tính x 1 (hoặc %)
Dữ liệu động đầu vào hợp lệ khi chỉ được thêm dòng trên ô này.</t>
        </r>
      </text>
    </comment>
    <comment ref="E47" authorId="0" shapeId="0" xr:uid="{00000000-0006-0000-0300-00004F000000}">
      <text>
        <r>
          <rPr>
            <sz val="10"/>
            <rFont val="Arial"/>
            <family val="2"/>
          </rPr>
          <t>Ô chỉ tiêu có định dạng số. Đơn vị tính x 1 (hoặc %)
Dữ liệu động đầu vào hợp lệ khi chỉ được thêm dòng trên ô này.</t>
        </r>
      </text>
    </comment>
    <comment ref="F47" authorId="0" shapeId="0" xr:uid="{00000000-0006-0000-0300-000050000000}">
      <text>
        <r>
          <rPr>
            <sz val="10"/>
            <rFont val="Arial"/>
            <family val="2"/>
          </rPr>
          <t>Ô chỉ tiêu có định dạng số. Đơn vị tính x 1 (hoặc %)
Dữ liệu động đầu vào hợp lệ khi chỉ được thêm dòng trên ô này.</t>
        </r>
      </text>
    </comment>
    <comment ref="G47" authorId="0" shapeId="0" xr:uid="{00000000-0006-0000-0300-000051000000}">
      <text>
        <r>
          <rPr>
            <sz val="10"/>
            <rFont val="Arial"/>
            <family val="2"/>
          </rPr>
          <t>Ô chỉ tiêu có định dạng số. Đơn vị tính x 1 (hoặc %)
Dữ liệu động đầu vào hợp lệ khi chỉ được thêm dòng trên ô này.</t>
        </r>
      </text>
    </comment>
    <comment ref="A49" authorId="0" shapeId="0" xr:uid="{00000000-0006-0000-0300-000052000000}">
      <text>
        <r>
          <rPr>
            <sz val="10"/>
            <rFont val="Arial"/>
            <family val="2"/>
          </rPr>
          <t>Ô chỉ tiêu có định dạng ký tự
Dữ liệu động đầu vào hợp lệ khi chỉ được thêm dòng trên ô này.</t>
        </r>
      </text>
    </comment>
    <comment ref="B49" authorId="0" shapeId="0" xr:uid="{00000000-0006-0000-0300-000053000000}">
      <text>
        <r>
          <rPr>
            <sz val="10"/>
            <rFont val="Arial"/>
            <family val="2"/>
          </rPr>
          <t>Ô chỉ tiêu có định dạng ký tự
Dữ liệu động đầu vào hợp lệ khi chỉ được thêm dòng trên ô này.</t>
        </r>
      </text>
    </comment>
    <comment ref="C49" authorId="0" shapeId="0" xr:uid="{00000000-0006-0000-0300-000054000000}">
      <text>
        <r>
          <rPr>
            <sz val="10"/>
            <rFont val="Arial"/>
            <family val="2"/>
          </rPr>
          <t>Ô chỉ tiêu có định dạng ký tự
Dữ liệu động đầu vào hợp lệ khi chỉ được thêm dòng trên ô này.</t>
        </r>
      </text>
    </comment>
    <comment ref="D49" authorId="0" shapeId="0" xr:uid="{00000000-0006-0000-0300-000055000000}">
      <text>
        <r>
          <rPr>
            <sz val="10"/>
            <rFont val="Arial"/>
            <family val="2"/>
          </rPr>
          <t>Ô chỉ tiêu có định dạng số. Đơn vị tính x 1 (hoặc %)
Dữ liệu động đầu vào hợp lệ khi chỉ được thêm dòng trên ô này.</t>
        </r>
      </text>
    </comment>
    <comment ref="E49" authorId="0" shapeId="0" xr:uid="{00000000-0006-0000-0300-000056000000}">
      <text>
        <r>
          <rPr>
            <sz val="10"/>
            <rFont val="Arial"/>
            <family val="2"/>
          </rPr>
          <t>Ô chỉ tiêu có định dạng số. Đơn vị tính x 1 (hoặc %)
Dữ liệu động đầu vào hợp lệ khi chỉ được thêm dòng trên ô này.</t>
        </r>
      </text>
    </comment>
    <comment ref="F49" authorId="0" shapeId="0" xr:uid="{00000000-0006-0000-0300-000057000000}">
      <text>
        <r>
          <rPr>
            <sz val="10"/>
            <rFont val="Arial"/>
            <family val="2"/>
          </rPr>
          <t>Ô chỉ tiêu có định dạng số. Đơn vị tính x 1 (hoặc %)
Dữ liệu động đầu vào hợp lệ khi chỉ được thêm dòng trên ô này.</t>
        </r>
      </text>
    </comment>
    <comment ref="G49" authorId="0" shapeId="0" xr:uid="{00000000-0006-0000-0300-000058000000}">
      <text>
        <r>
          <rPr>
            <sz val="10"/>
            <rFont val="Arial"/>
            <family val="2"/>
          </rPr>
          <t>Ô chỉ tiêu có định dạng số. Đơn vị tính x 1 (hoặc %)
Dữ liệu động đầu vào hợp lệ khi chỉ được thêm dòng trên ô này.</t>
        </r>
      </text>
    </comment>
    <comment ref="D50" authorId="0" shapeId="0" xr:uid="{00000000-0006-0000-0300-000059000000}">
      <text>
        <r>
          <rPr>
            <sz val="10"/>
            <rFont val="Arial"/>
            <family val="2"/>
          </rPr>
          <t>Ô chỉ tiêu có định dạng số. Đơn vị tính x 1 (hoặc %)</t>
        </r>
      </text>
    </comment>
    <comment ref="E50" authorId="0" shapeId="0" xr:uid="{00000000-0006-0000-0300-00005A000000}">
      <text>
        <r>
          <rPr>
            <sz val="10"/>
            <rFont val="Arial"/>
            <family val="2"/>
          </rPr>
          <t>Ô chỉ tiêu có định dạng số. Đơn vị tính x 1 (hoặc %)</t>
        </r>
      </text>
    </comment>
    <comment ref="F50" authorId="0" shapeId="0" xr:uid="{00000000-0006-0000-0300-00005B000000}">
      <text>
        <r>
          <rPr>
            <sz val="10"/>
            <rFont val="Arial"/>
            <family val="2"/>
          </rPr>
          <t>Ô chỉ tiêu có định dạng số. Đơn vị tính x 1 (hoặc %)</t>
        </r>
      </text>
    </comment>
    <comment ref="G50" authorId="0" shapeId="0" xr:uid="{00000000-0006-0000-0300-00005C000000}">
      <text>
        <r>
          <rPr>
            <sz val="10"/>
            <rFont val="Arial"/>
            <family val="2"/>
          </rPr>
          <t>Ô chỉ tiêu có định dạng số. Đơn vị tính x 1 (hoặc %)</t>
        </r>
      </text>
    </comment>
    <comment ref="D51" authorId="0" shapeId="0" xr:uid="{00000000-0006-0000-0300-00005D000000}">
      <text>
        <r>
          <rPr>
            <sz val="10"/>
            <rFont val="Arial"/>
            <family val="2"/>
          </rPr>
          <t>Ô chỉ tiêu có định dạng số. Đơn vị tính x 1 (hoặc %)</t>
        </r>
      </text>
    </comment>
    <comment ref="E51" authorId="0" shapeId="0" xr:uid="{00000000-0006-0000-0300-00005E000000}">
      <text>
        <r>
          <rPr>
            <sz val="10"/>
            <rFont val="Arial"/>
            <family val="2"/>
          </rPr>
          <t>Ô chỉ tiêu có định dạng số. Đơn vị tính x 1 (hoặc %)</t>
        </r>
      </text>
    </comment>
    <comment ref="F51" authorId="0" shapeId="0" xr:uid="{00000000-0006-0000-0300-00005F000000}">
      <text>
        <r>
          <rPr>
            <sz val="10"/>
            <rFont val="Arial"/>
            <family val="2"/>
          </rPr>
          <t>Ô chỉ tiêu có định dạng số. Đơn vị tính x 1 (hoặc %)</t>
        </r>
      </text>
    </comment>
    <comment ref="G51" authorId="0" shapeId="0" xr:uid="{00000000-0006-0000-0300-000060000000}">
      <text>
        <r>
          <rPr>
            <sz val="10"/>
            <rFont val="Arial"/>
            <family val="2"/>
          </rPr>
          <t>Ô chỉ tiêu có định dạng số. Đơn vị tính x 1 (hoặc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400-000001000000}">
      <text>
        <r>
          <rPr>
            <sz val="10"/>
            <rFont val="Arial"/>
            <family val="2"/>
          </rPr>
          <t>Ô chỉ tiêu có định dạng ký tự</t>
        </r>
      </text>
    </comment>
    <comment ref="D3" authorId="0" shapeId="0" xr:uid="{00000000-0006-0000-0400-000002000000}">
      <text>
        <r>
          <rPr>
            <sz val="10"/>
            <rFont val="Arial"/>
            <family val="2"/>
          </rPr>
          <t>Ô chỉ tiêu có định dạng ký tự</t>
        </r>
      </text>
    </comment>
    <comment ref="E3" authorId="0" shapeId="0" xr:uid="{00000000-0006-0000-0400-000003000000}">
      <text>
        <r>
          <rPr>
            <sz val="10"/>
            <rFont val="Arial"/>
            <family val="2"/>
          </rPr>
          <t>Ô chỉ tiêu có định dạng ký tự</t>
        </r>
      </text>
    </comment>
    <comment ref="F3" authorId="0" shapeId="0" xr:uid="{00000000-0006-0000-0400-000004000000}">
      <text>
        <r>
          <rPr>
            <sz val="10"/>
            <rFont val="Arial"/>
            <family val="2"/>
          </rPr>
          <t>Ô chỉ tiêu có định dạng số. Đơn vị tính x 1 (hoặc %)</t>
        </r>
      </text>
    </comment>
    <comment ref="G3" authorId="0" shapeId="0" xr:uid="{00000000-0006-0000-0400-000005000000}">
      <text>
        <r>
          <rPr>
            <sz val="10"/>
            <rFont val="Arial"/>
            <family val="2"/>
          </rPr>
          <t>Ô chỉ tiêu có định dạng ký tự</t>
        </r>
      </text>
    </comment>
    <comment ref="H3" authorId="0" shapeId="0" xr:uid="{00000000-0006-0000-0400-000006000000}">
      <text>
        <r>
          <rPr>
            <sz val="10"/>
            <rFont val="Arial"/>
            <family val="2"/>
          </rPr>
          <t>Ô chỉ tiêu có định dạng số. Đơn vị tính x 1 (hoặc %)</t>
        </r>
      </text>
    </comment>
    <comment ref="I3" authorId="0" shapeId="0" xr:uid="{00000000-0006-0000-0400-000007000000}">
      <text>
        <r>
          <rPr>
            <sz val="10"/>
            <rFont val="Arial"/>
            <family val="2"/>
          </rPr>
          <t>Ô chỉ tiêu có định dạng ký tự</t>
        </r>
      </text>
    </comment>
    <comment ref="J3" authorId="0" shapeId="0" xr:uid="{00000000-0006-0000-0400-000008000000}">
      <text>
        <r>
          <rPr>
            <sz val="10"/>
            <rFont val="Arial"/>
            <family val="2"/>
          </rPr>
          <t>Ô chỉ tiêu có định dạng số. Đơn vị tính x 1 (hoặc %)</t>
        </r>
      </text>
    </comment>
    <comment ref="A5" authorId="0" shapeId="0" xr:uid="{00000000-0006-0000-0400-000009000000}">
      <text>
        <r>
          <rPr>
            <sz val="10"/>
            <rFont val="Arial"/>
            <family val="2"/>
          </rPr>
          <t>Ô chỉ tiêu có định dạng ký tự
Dữ liệu động đầu vào hợp lệ khi chỉ được thêm dòng trên ô này.</t>
        </r>
      </text>
    </comment>
    <comment ref="B5" authorId="0" shapeId="0" xr:uid="{00000000-0006-0000-0400-00000A000000}">
      <text>
        <r>
          <rPr>
            <sz val="10"/>
            <rFont val="Arial"/>
            <family val="2"/>
          </rPr>
          <t>Ô chỉ tiêu có định dạng ký tự
Dữ liệu động đầu vào hợp lệ khi chỉ được thêm dòng trên ô này.</t>
        </r>
      </text>
    </comment>
    <comment ref="C5" authorId="0" shapeId="0" xr:uid="{00000000-0006-0000-0400-00000B000000}">
      <text>
        <r>
          <rPr>
            <sz val="10"/>
            <rFont val="Arial"/>
            <family val="2"/>
          </rPr>
          <t>Ô chỉ tiêu có định dạng ký tự
Dữ liệu động đầu vào hợp lệ khi chỉ được thêm dòng trên ô này.</t>
        </r>
      </text>
    </comment>
    <comment ref="D5" authorId="0" shapeId="0" xr:uid="{00000000-0006-0000-0400-00000C000000}">
      <text>
        <r>
          <rPr>
            <sz val="10"/>
            <rFont val="Arial"/>
            <family val="2"/>
          </rPr>
          <t>Ô chỉ tiêu có định dạng ký tự
Dữ liệu động đầu vào hợp lệ khi chỉ được thêm dòng trên ô này.</t>
        </r>
      </text>
    </comment>
    <comment ref="E5" authorId="0" shapeId="0" xr:uid="{00000000-0006-0000-0400-00000D000000}">
      <text>
        <r>
          <rPr>
            <sz val="10"/>
            <rFont val="Arial"/>
            <family val="2"/>
          </rPr>
          <t>Ô chỉ tiêu có định dạng ký tự
Dữ liệu động đầu vào hợp lệ khi chỉ được thêm dòng trên ô này.</t>
        </r>
      </text>
    </comment>
    <comment ref="F5" authorId="0" shapeId="0" xr:uid="{00000000-0006-0000-0400-00000E000000}">
      <text>
        <r>
          <rPr>
            <sz val="10"/>
            <rFont val="Arial"/>
            <family val="2"/>
          </rPr>
          <t>Ô chỉ tiêu có định dạng số. Đơn vị tính x 1 (hoặc %)
Dữ liệu động đầu vào hợp lệ khi chỉ được thêm dòng trên ô này.</t>
        </r>
      </text>
    </comment>
    <comment ref="G5" authorId="0" shapeId="0" xr:uid="{00000000-0006-0000-0400-00000F000000}">
      <text>
        <r>
          <rPr>
            <sz val="10"/>
            <rFont val="Arial"/>
            <family val="2"/>
          </rPr>
          <t>Ô chỉ tiêu có định dạng ký tự
Dữ liệu động đầu vào hợp lệ khi chỉ được thêm dòng trên ô này.</t>
        </r>
      </text>
    </comment>
    <comment ref="H5" authorId="0" shapeId="0" xr:uid="{00000000-0006-0000-0400-000010000000}">
      <text>
        <r>
          <rPr>
            <sz val="10"/>
            <rFont val="Arial"/>
            <family val="2"/>
          </rPr>
          <t>Ô chỉ tiêu có định dạng số. Đơn vị tính x 1 (hoặc %)
Dữ liệu động đầu vào hợp lệ khi chỉ được thêm dòng trên ô này.</t>
        </r>
      </text>
    </comment>
    <comment ref="I5" authorId="0" shapeId="0" xr:uid="{00000000-0006-0000-0400-000011000000}">
      <text>
        <r>
          <rPr>
            <sz val="10"/>
            <rFont val="Arial"/>
            <family val="2"/>
          </rPr>
          <t>Ô chỉ tiêu có định dạng ký tự
Dữ liệu động đầu vào hợp lệ khi chỉ được thêm dòng trên ô này.</t>
        </r>
      </text>
    </comment>
    <comment ref="J5" authorId="0" shapeId="0" xr:uid="{00000000-0006-0000-0400-000012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400-000013000000}">
      <text>
        <r>
          <rPr>
            <sz val="10"/>
            <rFont val="Arial"/>
            <family val="2"/>
          </rPr>
          <t>Ô chỉ tiêu có định dạng ký tự</t>
        </r>
      </text>
    </comment>
    <comment ref="D6" authorId="0" shapeId="0" xr:uid="{00000000-0006-0000-0400-000014000000}">
      <text>
        <r>
          <rPr>
            <sz val="10"/>
            <rFont val="Arial"/>
            <family val="2"/>
          </rPr>
          <t>Ô chỉ tiêu có định dạng ký tự</t>
        </r>
      </text>
    </comment>
    <comment ref="E6" authorId="0" shapeId="0" xr:uid="{00000000-0006-0000-0400-000015000000}">
      <text>
        <r>
          <rPr>
            <sz val="10"/>
            <rFont val="Arial"/>
            <family val="2"/>
          </rPr>
          <t>Ô chỉ tiêu có định dạng ký tự</t>
        </r>
      </text>
    </comment>
    <comment ref="F6" authorId="0" shapeId="0" xr:uid="{00000000-0006-0000-0400-000016000000}">
      <text>
        <r>
          <rPr>
            <sz val="10"/>
            <rFont val="Arial"/>
            <family val="2"/>
          </rPr>
          <t>Ô chỉ tiêu có định dạng số. Đơn vị tính x 1 (hoặc %)</t>
        </r>
      </text>
    </comment>
    <comment ref="G6" authorId="0" shapeId="0" xr:uid="{00000000-0006-0000-0400-000017000000}">
      <text>
        <r>
          <rPr>
            <sz val="10"/>
            <rFont val="Arial"/>
            <family val="2"/>
          </rPr>
          <t>Ô chỉ tiêu có định dạng ký tự</t>
        </r>
      </text>
    </comment>
    <comment ref="H6" authorId="0" shapeId="0" xr:uid="{00000000-0006-0000-0400-000018000000}">
      <text>
        <r>
          <rPr>
            <sz val="10"/>
            <rFont val="Arial"/>
            <family val="2"/>
          </rPr>
          <t>Ô chỉ tiêu có định dạng số. Đơn vị tính x 1 (hoặc %)</t>
        </r>
      </text>
    </comment>
    <comment ref="I6" authorId="0" shapeId="0" xr:uid="{00000000-0006-0000-0400-000019000000}">
      <text>
        <r>
          <rPr>
            <sz val="10"/>
            <rFont val="Arial"/>
            <family val="2"/>
          </rPr>
          <t>Ô chỉ tiêu có định dạng ký tự</t>
        </r>
      </text>
    </comment>
    <comment ref="J6" authorId="0" shapeId="0" xr:uid="{00000000-0006-0000-0400-00001A000000}">
      <text>
        <r>
          <rPr>
            <sz val="10"/>
            <rFont val="Arial"/>
            <family val="2"/>
          </rPr>
          <t>Ô chỉ tiêu có định dạng số. Đơn vị tính x 1 (hoặc %)</t>
        </r>
      </text>
    </comment>
    <comment ref="C7" authorId="0" shapeId="0" xr:uid="{00000000-0006-0000-0400-00001B000000}">
      <text>
        <r>
          <rPr>
            <sz val="10"/>
            <rFont val="Arial"/>
            <family val="2"/>
          </rPr>
          <t>Ô chỉ tiêu có định dạng ký tự</t>
        </r>
      </text>
    </comment>
    <comment ref="D7" authorId="0" shapeId="0" xr:uid="{00000000-0006-0000-0400-00001C000000}">
      <text>
        <r>
          <rPr>
            <sz val="10"/>
            <rFont val="Arial"/>
            <family val="2"/>
          </rPr>
          <t>Ô chỉ tiêu có định dạng ký tự</t>
        </r>
      </text>
    </comment>
    <comment ref="E7" authorId="0" shapeId="0" xr:uid="{00000000-0006-0000-0400-00001D000000}">
      <text>
        <r>
          <rPr>
            <sz val="10"/>
            <rFont val="Arial"/>
            <family val="2"/>
          </rPr>
          <t>Ô chỉ tiêu có định dạng ký tự</t>
        </r>
      </text>
    </comment>
    <comment ref="F7" authorId="0" shapeId="0" xr:uid="{00000000-0006-0000-0400-00001E000000}">
      <text>
        <r>
          <rPr>
            <sz val="10"/>
            <rFont val="Arial"/>
            <family val="2"/>
          </rPr>
          <t>Ô chỉ tiêu có định dạng số. Đơn vị tính x 1 (hoặc %)</t>
        </r>
      </text>
    </comment>
    <comment ref="G7" authorId="0" shapeId="0" xr:uid="{00000000-0006-0000-0400-00001F000000}">
      <text>
        <r>
          <rPr>
            <sz val="10"/>
            <rFont val="Arial"/>
            <family val="2"/>
          </rPr>
          <t>Ô chỉ tiêu có định dạng ký tự</t>
        </r>
      </text>
    </comment>
    <comment ref="H7" authorId="0" shapeId="0" xr:uid="{00000000-0006-0000-0400-000020000000}">
      <text>
        <r>
          <rPr>
            <sz val="10"/>
            <rFont val="Arial"/>
            <family val="2"/>
          </rPr>
          <t>Ô chỉ tiêu có định dạng số. Đơn vị tính x 1 (hoặc %)</t>
        </r>
      </text>
    </comment>
    <comment ref="I7" authorId="0" shapeId="0" xr:uid="{00000000-0006-0000-0400-000021000000}">
      <text>
        <r>
          <rPr>
            <sz val="10"/>
            <rFont val="Arial"/>
            <family val="2"/>
          </rPr>
          <t>Ô chỉ tiêu có định dạng ký tự</t>
        </r>
      </text>
    </comment>
    <comment ref="J7" authorId="0" shapeId="0" xr:uid="{00000000-0006-0000-0400-000022000000}">
      <text>
        <r>
          <rPr>
            <sz val="10"/>
            <rFont val="Arial"/>
            <family val="2"/>
          </rPr>
          <t>Ô chỉ tiêu có định dạng số. Đơn vị tính x 1 (hoặc %)</t>
        </r>
      </text>
    </comment>
    <comment ref="A9" authorId="0" shapeId="0" xr:uid="{00000000-0006-0000-0400-000023000000}">
      <text>
        <r>
          <rPr>
            <sz val="10"/>
            <rFont val="Arial"/>
            <family val="2"/>
          </rPr>
          <t>Ô chỉ tiêu có định dạng ký tự
Dữ liệu động đầu vào hợp lệ khi chỉ được thêm dòng trên ô này.</t>
        </r>
      </text>
    </comment>
    <comment ref="B9" authorId="0" shapeId="0" xr:uid="{00000000-0006-0000-0400-000024000000}">
      <text>
        <r>
          <rPr>
            <sz val="10"/>
            <rFont val="Arial"/>
            <family val="2"/>
          </rPr>
          <t>Ô chỉ tiêu có định dạng ký tự
Dữ liệu động đầu vào hợp lệ khi chỉ được thêm dòng trên ô này.</t>
        </r>
      </text>
    </comment>
    <comment ref="C9" authorId="0" shapeId="0" xr:uid="{00000000-0006-0000-0400-000025000000}">
      <text>
        <r>
          <rPr>
            <sz val="10"/>
            <rFont val="Arial"/>
            <family val="2"/>
          </rPr>
          <t>Ô chỉ tiêu có định dạng ký tự
Dữ liệu động đầu vào hợp lệ khi chỉ được thêm dòng trên ô này.</t>
        </r>
      </text>
    </comment>
    <comment ref="D9" authorId="0" shapeId="0" xr:uid="{00000000-0006-0000-0400-000026000000}">
      <text>
        <r>
          <rPr>
            <sz val="10"/>
            <rFont val="Arial"/>
            <family val="2"/>
          </rPr>
          <t>Ô chỉ tiêu có định dạng ký tự
Dữ liệu động đầu vào hợp lệ khi chỉ được thêm dòng trên ô này.</t>
        </r>
      </text>
    </comment>
    <comment ref="E9" authorId="0" shapeId="0" xr:uid="{00000000-0006-0000-0400-000027000000}">
      <text>
        <r>
          <rPr>
            <sz val="10"/>
            <rFont val="Arial"/>
            <family val="2"/>
          </rPr>
          <t>Ô chỉ tiêu có định dạng ký tự
Dữ liệu động đầu vào hợp lệ khi chỉ được thêm dòng trên ô này.</t>
        </r>
      </text>
    </comment>
    <comment ref="F9" authorId="0" shapeId="0" xr:uid="{00000000-0006-0000-0400-000028000000}">
      <text>
        <r>
          <rPr>
            <sz val="10"/>
            <rFont val="Arial"/>
            <family val="2"/>
          </rPr>
          <t>Ô chỉ tiêu có định dạng số. Đơn vị tính x 1 (hoặc %)
Dữ liệu động đầu vào hợp lệ khi chỉ được thêm dòng trên ô này.</t>
        </r>
      </text>
    </comment>
    <comment ref="G9" authorId="0" shapeId="0" xr:uid="{00000000-0006-0000-0400-000029000000}">
      <text>
        <r>
          <rPr>
            <sz val="10"/>
            <rFont val="Arial"/>
            <family val="2"/>
          </rPr>
          <t>Ô chỉ tiêu có định dạng ký tự
Dữ liệu động đầu vào hợp lệ khi chỉ được thêm dòng trên ô này.</t>
        </r>
      </text>
    </comment>
    <comment ref="H9" authorId="0" shapeId="0" xr:uid="{00000000-0006-0000-0400-00002A000000}">
      <text>
        <r>
          <rPr>
            <sz val="10"/>
            <rFont val="Arial"/>
            <family val="2"/>
          </rPr>
          <t>Ô chỉ tiêu có định dạng số. Đơn vị tính x 1 (hoặc %)
Dữ liệu động đầu vào hợp lệ khi chỉ được thêm dòng trên ô này.</t>
        </r>
      </text>
    </comment>
    <comment ref="I9" authorId="0" shapeId="0" xr:uid="{00000000-0006-0000-0400-00002B000000}">
      <text>
        <r>
          <rPr>
            <sz val="10"/>
            <rFont val="Arial"/>
            <family val="2"/>
          </rPr>
          <t>Ô chỉ tiêu có định dạng ký tự
Dữ liệu động đầu vào hợp lệ khi chỉ được thêm dòng trên ô này.</t>
        </r>
      </text>
    </comment>
    <comment ref="J9" authorId="0" shapeId="0" xr:uid="{00000000-0006-0000-0400-00002C000000}">
      <text>
        <r>
          <rPr>
            <sz val="10"/>
            <rFont val="Arial"/>
            <family val="2"/>
          </rPr>
          <t>Ô chỉ tiêu có định dạng số. Đơn vị tính x 1 (hoặc %)
Dữ liệu động đầu vào hợp lệ khi chỉ được thêm dòng trên ô này.</t>
        </r>
      </text>
    </comment>
    <comment ref="C10" authorId="0" shapeId="0" xr:uid="{00000000-0006-0000-0400-00002D000000}">
      <text>
        <r>
          <rPr>
            <sz val="10"/>
            <rFont val="Arial"/>
            <family val="2"/>
          </rPr>
          <t>Ô chỉ tiêu có định dạng ký tự</t>
        </r>
      </text>
    </comment>
    <comment ref="D10" authorId="0" shapeId="0" xr:uid="{00000000-0006-0000-0400-00002E000000}">
      <text>
        <r>
          <rPr>
            <sz val="10"/>
            <rFont val="Arial"/>
            <family val="2"/>
          </rPr>
          <t>Ô chỉ tiêu có định dạng ký tự</t>
        </r>
      </text>
    </comment>
    <comment ref="E10" authorId="0" shapeId="0" xr:uid="{00000000-0006-0000-0400-00002F000000}">
      <text>
        <r>
          <rPr>
            <sz val="10"/>
            <rFont val="Arial"/>
            <family val="2"/>
          </rPr>
          <t>Ô chỉ tiêu có định dạng ký tự</t>
        </r>
      </text>
    </comment>
    <comment ref="F10" authorId="0" shapeId="0" xr:uid="{00000000-0006-0000-0400-000030000000}">
      <text>
        <r>
          <rPr>
            <sz val="10"/>
            <rFont val="Arial"/>
            <family val="2"/>
          </rPr>
          <t>Ô chỉ tiêu có định dạng số. Đơn vị tính x 1 (hoặc %)</t>
        </r>
      </text>
    </comment>
    <comment ref="G10" authorId="0" shapeId="0" xr:uid="{00000000-0006-0000-0400-000031000000}">
      <text>
        <r>
          <rPr>
            <sz val="10"/>
            <rFont val="Arial"/>
            <family val="2"/>
          </rPr>
          <t>Ô chỉ tiêu có định dạng ký tự</t>
        </r>
      </text>
    </comment>
    <comment ref="H10" authorId="0" shapeId="0" xr:uid="{00000000-0006-0000-0400-000032000000}">
      <text>
        <r>
          <rPr>
            <sz val="10"/>
            <rFont val="Arial"/>
            <family val="2"/>
          </rPr>
          <t>Ô chỉ tiêu có định dạng số. Đơn vị tính x 1 (hoặc %)</t>
        </r>
      </text>
    </comment>
    <comment ref="I10" authorId="0" shapeId="0" xr:uid="{00000000-0006-0000-0400-000033000000}">
      <text>
        <r>
          <rPr>
            <sz val="10"/>
            <rFont val="Arial"/>
            <family val="2"/>
          </rPr>
          <t>Ô chỉ tiêu có định dạng ký tự</t>
        </r>
      </text>
    </comment>
    <comment ref="J10" authorId="0" shapeId="0" xr:uid="{00000000-0006-0000-0400-000034000000}">
      <text>
        <r>
          <rPr>
            <sz val="10"/>
            <rFont val="Arial"/>
            <family val="2"/>
          </rPr>
          <t>Ô chỉ tiêu có định dạng số. Đơn vị tính x 1 (hoặc %)</t>
        </r>
      </text>
    </comment>
    <comment ref="C11" authorId="0" shapeId="0" xr:uid="{00000000-0006-0000-0400-000035000000}">
      <text>
        <r>
          <rPr>
            <sz val="10"/>
            <rFont val="Arial"/>
            <family val="2"/>
          </rPr>
          <t>Ô chỉ tiêu có định dạng ký tự</t>
        </r>
      </text>
    </comment>
    <comment ref="D11" authorId="0" shapeId="0" xr:uid="{00000000-0006-0000-0400-000036000000}">
      <text>
        <r>
          <rPr>
            <sz val="10"/>
            <rFont val="Arial"/>
            <family val="2"/>
          </rPr>
          <t>Ô chỉ tiêu có định dạng ký tự</t>
        </r>
      </text>
    </comment>
    <comment ref="E11" authorId="0" shapeId="0" xr:uid="{00000000-0006-0000-0400-000037000000}">
      <text>
        <r>
          <rPr>
            <sz val="10"/>
            <rFont val="Arial"/>
            <family val="2"/>
          </rPr>
          <t>Ô chỉ tiêu có định dạng ký tự</t>
        </r>
      </text>
    </comment>
    <comment ref="F11" authorId="0" shapeId="0" xr:uid="{00000000-0006-0000-0400-000038000000}">
      <text>
        <r>
          <rPr>
            <sz val="10"/>
            <rFont val="Arial"/>
            <family val="2"/>
          </rPr>
          <t>Ô chỉ tiêu có định dạng số. Đơn vị tính x 1 (hoặc %)</t>
        </r>
      </text>
    </comment>
    <comment ref="G11" authorId="0" shapeId="0" xr:uid="{00000000-0006-0000-0400-000039000000}">
      <text>
        <r>
          <rPr>
            <sz val="10"/>
            <rFont val="Arial"/>
            <family val="2"/>
          </rPr>
          <t>Ô chỉ tiêu có định dạng ký tự</t>
        </r>
      </text>
    </comment>
    <comment ref="H11" authorId="0" shapeId="0" xr:uid="{00000000-0006-0000-0400-00003A000000}">
      <text>
        <r>
          <rPr>
            <sz val="10"/>
            <rFont val="Arial"/>
            <family val="2"/>
          </rPr>
          <t>Ô chỉ tiêu có định dạng số. Đơn vị tính x 1 (hoặc %)</t>
        </r>
      </text>
    </comment>
    <comment ref="I11" authorId="0" shapeId="0" xr:uid="{00000000-0006-0000-0400-00003B000000}">
      <text>
        <r>
          <rPr>
            <sz val="10"/>
            <rFont val="Arial"/>
            <family val="2"/>
          </rPr>
          <t>Ô chỉ tiêu có định dạng ký tự</t>
        </r>
      </text>
    </comment>
    <comment ref="J11" authorId="0" shapeId="0" xr:uid="{00000000-0006-0000-0400-00003C000000}">
      <text>
        <r>
          <rPr>
            <sz val="10"/>
            <rFont val="Arial"/>
            <family val="2"/>
          </rPr>
          <t>Ô chỉ tiêu có định dạng số. Đơn vị tính x 1 (hoặc %)</t>
        </r>
      </text>
    </comment>
    <comment ref="C12" authorId="0" shapeId="0" xr:uid="{00000000-0006-0000-0400-00003D000000}">
      <text>
        <r>
          <rPr>
            <sz val="10"/>
            <rFont val="Arial"/>
            <family val="2"/>
          </rPr>
          <t>Ô chỉ tiêu có định dạng ký tự</t>
        </r>
      </text>
    </comment>
    <comment ref="D12" authorId="0" shapeId="0" xr:uid="{00000000-0006-0000-0400-00003E000000}">
      <text>
        <r>
          <rPr>
            <sz val="10"/>
            <rFont val="Arial"/>
            <family val="2"/>
          </rPr>
          <t>Ô chỉ tiêu có định dạng ký tự</t>
        </r>
      </text>
    </comment>
    <comment ref="E12" authorId="0" shapeId="0" xr:uid="{00000000-0006-0000-0400-00003F000000}">
      <text>
        <r>
          <rPr>
            <sz val="10"/>
            <rFont val="Arial"/>
            <family val="2"/>
          </rPr>
          <t>Ô chỉ tiêu có định dạng ký tự</t>
        </r>
      </text>
    </comment>
    <comment ref="F12" authorId="0" shapeId="0" xr:uid="{00000000-0006-0000-0400-000040000000}">
      <text>
        <r>
          <rPr>
            <sz val="10"/>
            <rFont val="Arial"/>
            <family val="2"/>
          </rPr>
          <t>Ô chỉ tiêu có định dạng số. Đơn vị tính x 1 (hoặc %)</t>
        </r>
      </text>
    </comment>
    <comment ref="G12" authorId="0" shapeId="0" xr:uid="{00000000-0006-0000-0400-000041000000}">
      <text>
        <r>
          <rPr>
            <sz val="10"/>
            <rFont val="Arial"/>
            <family val="2"/>
          </rPr>
          <t>Ô chỉ tiêu có định dạng ký tự</t>
        </r>
      </text>
    </comment>
    <comment ref="H12" authorId="0" shapeId="0" xr:uid="{00000000-0006-0000-0400-000042000000}">
      <text>
        <r>
          <rPr>
            <sz val="10"/>
            <rFont val="Arial"/>
            <family val="2"/>
          </rPr>
          <t>Ô chỉ tiêu có định dạng số. Đơn vị tính x 1 (hoặc %)</t>
        </r>
      </text>
    </comment>
    <comment ref="I12" authorId="0" shapeId="0" xr:uid="{00000000-0006-0000-0400-000043000000}">
      <text>
        <r>
          <rPr>
            <sz val="10"/>
            <rFont val="Arial"/>
            <family val="2"/>
          </rPr>
          <t>Ô chỉ tiêu có định dạng ký tự</t>
        </r>
      </text>
    </comment>
    <comment ref="J12" authorId="0" shapeId="0" xr:uid="{00000000-0006-0000-0400-000044000000}">
      <text>
        <r>
          <rPr>
            <sz val="10"/>
            <rFont val="Arial"/>
            <family val="2"/>
          </rPr>
          <t>Ô chỉ tiêu có định dạng số. Đơn vị tính x 1 (hoặc %)</t>
        </r>
      </text>
    </comment>
    <comment ref="A14" authorId="0" shapeId="0" xr:uid="{00000000-0006-0000-0400-000045000000}">
      <text>
        <r>
          <rPr>
            <sz val="10"/>
            <rFont val="Arial"/>
            <family val="2"/>
          </rPr>
          <t>Ô chỉ tiêu có định dạng ký tự
Dữ liệu động đầu vào hợp lệ khi chỉ được thêm dòng trên ô này.</t>
        </r>
      </text>
    </comment>
    <comment ref="B14" authorId="0" shapeId="0" xr:uid="{00000000-0006-0000-0400-000046000000}">
      <text>
        <r>
          <rPr>
            <sz val="10"/>
            <rFont val="Arial"/>
            <family val="2"/>
          </rPr>
          <t>Ô chỉ tiêu có định dạng ký tự
Dữ liệu động đầu vào hợp lệ khi chỉ được thêm dòng trên ô này.</t>
        </r>
      </text>
    </comment>
    <comment ref="C14" authorId="0" shapeId="0" xr:uid="{00000000-0006-0000-0400-000047000000}">
      <text>
        <r>
          <rPr>
            <sz val="10"/>
            <rFont val="Arial"/>
            <family val="2"/>
          </rPr>
          <t>Ô chỉ tiêu có định dạng ký tự
Dữ liệu động đầu vào hợp lệ khi chỉ được thêm dòng trên ô này.</t>
        </r>
      </text>
    </comment>
    <comment ref="D14" authorId="0" shapeId="0" xr:uid="{00000000-0006-0000-0400-000048000000}">
      <text>
        <r>
          <rPr>
            <sz val="10"/>
            <rFont val="Arial"/>
            <family val="2"/>
          </rPr>
          <t>Ô chỉ tiêu có định dạng ký tự
Dữ liệu động đầu vào hợp lệ khi chỉ được thêm dòng trên ô này.</t>
        </r>
      </text>
    </comment>
    <comment ref="E14" authorId="0" shapeId="0" xr:uid="{00000000-0006-0000-0400-000049000000}">
      <text>
        <r>
          <rPr>
            <sz val="10"/>
            <rFont val="Arial"/>
            <family val="2"/>
          </rPr>
          <t>Ô chỉ tiêu có định dạng ký tự
Dữ liệu động đầu vào hợp lệ khi chỉ được thêm dòng trên ô này.</t>
        </r>
      </text>
    </comment>
    <comment ref="F14" authorId="0" shapeId="0" xr:uid="{00000000-0006-0000-0400-00004A000000}">
      <text>
        <r>
          <rPr>
            <sz val="10"/>
            <rFont val="Arial"/>
            <family val="2"/>
          </rPr>
          <t>Ô chỉ tiêu có định dạng số. Đơn vị tính x 1 (hoặc %)
Dữ liệu động đầu vào hợp lệ khi chỉ được thêm dòng trên ô này.</t>
        </r>
      </text>
    </comment>
    <comment ref="G14" authorId="0" shapeId="0" xr:uid="{00000000-0006-0000-0400-00004B000000}">
      <text>
        <r>
          <rPr>
            <sz val="10"/>
            <rFont val="Arial"/>
            <family val="2"/>
          </rPr>
          <t>Ô chỉ tiêu có định dạng ký tự
Dữ liệu động đầu vào hợp lệ khi chỉ được thêm dòng trên ô này.</t>
        </r>
      </text>
    </comment>
    <comment ref="H14" authorId="0" shapeId="0" xr:uid="{00000000-0006-0000-0400-00004C000000}">
      <text>
        <r>
          <rPr>
            <sz val="10"/>
            <rFont val="Arial"/>
            <family val="2"/>
          </rPr>
          <t>Ô chỉ tiêu có định dạng số. Đơn vị tính x 1 (hoặc %)
Dữ liệu động đầu vào hợp lệ khi chỉ được thêm dòng trên ô này.</t>
        </r>
      </text>
    </comment>
    <comment ref="I14" authorId="0" shapeId="0" xr:uid="{00000000-0006-0000-0400-00004D000000}">
      <text>
        <r>
          <rPr>
            <sz val="10"/>
            <rFont val="Arial"/>
            <family val="2"/>
          </rPr>
          <t>Ô chỉ tiêu có định dạng ký tự
Dữ liệu động đầu vào hợp lệ khi chỉ được thêm dòng trên ô này.</t>
        </r>
      </text>
    </comment>
    <comment ref="J14" authorId="0" shapeId="0" xr:uid="{00000000-0006-0000-0400-00004E000000}">
      <text>
        <r>
          <rPr>
            <sz val="10"/>
            <rFont val="Arial"/>
            <family val="2"/>
          </rPr>
          <t>Ô chỉ tiêu có định dạng số. Đơn vị tính x 1 (hoặc %)
Dữ liệu động đầu vào hợp lệ khi chỉ được thêm dòng trên ô này.</t>
        </r>
      </text>
    </comment>
    <comment ref="C15" authorId="0" shapeId="0" xr:uid="{00000000-0006-0000-0400-00004F000000}">
      <text>
        <r>
          <rPr>
            <sz val="10"/>
            <rFont val="Arial"/>
            <family val="2"/>
          </rPr>
          <t>Ô chỉ tiêu có định dạng ký tự</t>
        </r>
      </text>
    </comment>
    <comment ref="D15" authorId="0" shapeId="0" xr:uid="{00000000-0006-0000-0400-000050000000}">
      <text>
        <r>
          <rPr>
            <sz val="10"/>
            <rFont val="Arial"/>
            <family val="2"/>
          </rPr>
          <t>Ô chỉ tiêu có định dạng ký tự</t>
        </r>
      </text>
    </comment>
    <comment ref="E15" authorId="0" shapeId="0" xr:uid="{00000000-0006-0000-0400-000051000000}">
      <text>
        <r>
          <rPr>
            <sz val="10"/>
            <rFont val="Arial"/>
            <family val="2"/>
          </rPr>
          <t>Ô chỉ tiêu có định dạng ký tự</t>
        </r>
      </text>
    </comment>
    <comment ref="F15" authorId="0" shapeId="0" xr:uid="{00000000-0006-0000-0400-000052000000}">
      <text>
        <r>
          <rPr>
            <sz val="10"/>
            <rFont val="Arial"/>
            <family val="2"/>
          </rPr>
          <t>Ô chỉ tiêu có định dạng số. Đơn vị tính x 1 (hoặc %)</t>
        </r>
      </text>
    </comment>
    <comment ref="G15" authorId="0" shapeId="0" xr:uid="{00000000-0006-0000-0400-000053000000}">
      <text>
        <r>
          <rPr>
            <sz val="10"/>
            <rFont val="Arial"/>
            <family val="2"/>
          </rPr>
          <t>Ô chỉ tiêu có định dạng ký tự</t>
        </r>
      </text>
    </comment>
    <comment ref="H15" authorId="0" shapeId="0" xr:uid="{00000000-0006-0000-0400-000054000000}">
      <text>
        <r>
          <rPr>
            <sz val="10"/>
            <rFont val="Arial"/>
            <family val="2"/>
          </rPr>
          <t>Ô chỉ tiêu có định dạng số. Đơn vị tính x 1 (hoặc %)</t>
        </r>
      </text>
    </comment>
    <comment ref="I15" authorId="0" shapeId="0" xr:uid="{00000000-0006-0000-0400-000055000000}">
      <text>
        <r>
          <rPr>
            <sz val="10"/>
            <rFont val="Arial"/>
            <family val="2"/>
          </rPr>
          <t>Ô chỉ tiêu có định dạng ký tự</t>
        </r>
      </text>
    </comment>
    <comment ref="J15" authorId="0" shapeId="0" xr:uid="{00000000-0006-0000-0400-000056000000}">
      <text>
        <r>
          <rPr>
            <sz val="10"/>
            <rFont val="Arial"/>
            <family val="2"/>
          </rPr>
          <t>Ô chỉ tiêu có định dạng số. Đơn vị tính x 1 (hoặc %)</t>
        </r>
      </text>
    </comment>
    <comment ref="C16" authorId="0" shapeId="0" xr:uid="{00000000-0006-0000-0400-000057000000}">
      <text>
        <r>
          <rPr>
            <sz val="10"/>
            <rFont val="Arial"/>
            <family val="2"/>
          </rPr>
          <t>Ô chỉ tiêu có định dạng ký tự</t>
        </r>
      </text>
    </comment>
    <comment ref="D16" authorId="0" shapeId="0" xr:uid="{00000000-0006-0000-0400-000058000000}">
      <text>
        <r>
          <rPr>
            <sz val="10"/>
            <rFont val="Arial"/>
            <family val="2"/>
          </rPr>
          <t>Ô chỉ tiêu có định dạng ký tự</t>
        </r>
      </text>
    </comment>
    <comment ref="E16" authorId="0" shapeId="0" xr:uid="{00000000-0006-0000-0400-000059000000}">
      <text>
        <r>
          <rPr>
            <sz val="10"/>
            <rFont val="Arial"/>
            <family val="2"/>
          </rPr>
          <t>Ô chỉ tiêu có định dạng ký tự</t>
        </r>
      </text>
    </comment>
    <comment ref="F16" authorId="0" shapeId="0" xr:uid="{00000000-0006-0000-0400-00005A000000}">
      <text>
        <r>
          <rPr>
            <sz val="10"/>
            <rFont val="Arial"/>
            <family val="2"/>
          </rPr>
          <t>Ô chỉ tiêu có định dạng số. Đơn vị tính x 1 (hoặc %)</t>
        </r>
      </text>
    </comment>
    <comment ref="G16" authorId="0" shapeId="0" xr:uid="{00000000-0006-0000-0400-00005B000000}">
      <text>
        <r>
          <rPr>
            <sz val="10"/>
            <rFont val="Arial"/>
            <family val="2"/>
          </rPr>
          <t>Ô chỉ tiêu có định dạng ký tự</t>
        </r>
      </text>
    </comment>
    <comment ref="H16" authorId="0" shapeId="0" xr:uid="{00000000-0006-0000-0400-00005C000000}">
      <text>
        <r>
          <rPr>
            <sz val="10"/>
            <rFont val="Arial"/>
            <family val="2"/>
          </rPr>
          <t>Ô chỉ tiêu có định dạng số. Đơn vị tính x 1 (hoặc %)</t>
        </r>
      </text>
    </comment>
    <comment ref="I16" authorId="0" shapeId="0" xr:uid="{00000000-0006-0000-0400-00005D000000}">
      <text>
        <r>
          <rPr>
            <sz val="10"/>
            <rFont val="Arial"/>
            <family val="2"/>
          </rPr>
          <t>Ô chỉ tiêu có định dạng ký tự</t>
        </r>
      </text>
    </comment>
    <comment ref="J16" authorId="0" shapeId="0" xr:uid="{00000000-0006-0000-0400-00005E000000}">
      <text>
        <r>
          <rPr>
            <sz val="10"/>
            <rFont val="Arial"/>
            <family val="2"/>
          </rPr>
          <t>Ô chỉ tiêu có định dạng số. Đơn vị tính x 1 (hoặc %)</t>
        </r>
      </text>
    </comment>
    <comment ref="A18" authorId="0" shapeId="0" xr:uid="{00000000-0006-0000-0400-00005F000000}">
      <text>
        <r>
          <rPr>
            <sz val="10"/>
            <rFont val="Arial"/>
            <family val="2"/>
          </rPr>
          <t>Ô chỉ tiêu có định dạng ký tự
Dữ liệu động đầu vào hợp lệ khi chỉ được thêm dòng trên ô này.</t>
        </r>
      </text>
    </comment>
    <comment ref="B18" authorId="0" shapeId="0" xr:uid="{00000000-0006-0000-0400-000060000000}">
      <text>
        <r>
          <rPr>
            <sz val="10"/>
            <rFont val="Arial"/>
            <family val="2"/>
          </rPr>
          <t>Ô chỉ tiêu có định dạng ký tự
Dữ liệu động đầu vào hợp lệ khi chỉ được thêm dòng trên ô này.</t>
        </r>
      </text>
    </comment>
    <comment ref="C18" authorId="0" shapeId="0" xr:uid="{00000000-0006-0000-0400-000061000000}">
      <text>
        <r>
          <rPr>
            <sz val="10"/>
            <rFont val="Arial"/>
            <family val="2"/>
          </rPr>
          <t>Ô chỉ tiêu có định dạng ký tự
Dữ liệu động đầu vào hợp lệ khi chỉ được thêm dòng trên ô này.</t>
        </r>
      </text>
    </comment>
    <comment ref="D18" authorId="0" shapeId="0" xr:uid="{00000000-0006-0000-0400-000062000000}">
      <text>
        <r>
          <rPr>
            <sz val="10"/>
            <rFont val="Arial"/>
            <family val="2"/>
          </rPr>
          <t>Ô chỉ tiêu có định dạng ký tự
Dữ liệu động đầu vào hợp lệ khi chỉ được thêm dòng trên ô này.</t>
        </r>
      </text>
    </comment>
    <comment ref="E18" authorId="0" shapeId="0" xr:uid="{00000000-0006-0000-0400-000063000000}">
      <text>
        <r>
          <rPr>
            <sz val="10"/>
            <rFont val="Arial"/>
            <family val="2"/>
          </rPr>
          <t>Ô chỉ tiêu có định dạng ký tự
Dữ liệu động đầu vào hợp lệ khi chỉ được thêm dòng trên ô này.</t>
        </r>
      </text>
    </comment>
    <comment ref="F18" authorId="0" shapeId="0" xr:uid="{00000000-0006-0000-0400-000064000000}">
      <text>
        <r>
          <rPr>
            <sz val="10"/>
            <rFont val="Arial"/>
            <family val="2"/>
          </rPr>
          <t>Ô chỉ tiêu có định dạng số. Đơn vị tính x 1 (hoặc %)
Dữ liệu động đầu vào hợp lệ khi chỉ được thêm dòng trên ô này.</t>
        </r>
      </text>
    </comment>
    <comment ref="G18" authorId="0" shapeId="0" xr:uid="{00000000-0006-0000-0400-000065000000}">
      <text>
        <r>
          <rPr>
            <sz val="10"/>
            <rFont val="Arial"/>
            <family val="2"/>
          </rPr>
          <t>Ô chỉ tiêu có định dạng ký tự
Dữ liệu động đầu vào hợp lệ khi chỉ được thêm dòng trên ô này.</t>
        </r>
      </text>
    </comment>
    <comment ref="H18" authorId="0" shapeId="0" xr:uid="{00000000-0006-0000-0400-000066000000}">
      <text>
        <r>
          <rPr>
            <sz val="10"/>
            <rFont val="Arial"/>
            <family val="2"/>
          </rPr>
          <t>Ô chỉ tiêu có định dạng số. Đơn vị tính x 1 (hoặc %)
Dữ liệu động đầu vào hợp lệ khi chỉ được thêm dòng trên ô này.</t>
        </r>
      </text>
    </comment>
    <comment ref="I18" authorId="0" shapeId="0" xr:uid="{00000000-0006-0000-0400-000067000000}">
      <text>
        <r>
          <rPr>
            <sz val="10"/>
            <rFont val="Arial"/>
            <family val="2"/>
          </rPr>
          <t>Ô chỉ tiêu có định dạng ký tự
Dữ liệu động đầu vào hợp lệ khi chỉ được thêm dòng trên ô này.</t>
        </r>
      </text>
    </comment>
    <comment ref="J18" authorId="0" shapeId="0" xr:uid="{00000000-0006-0000-0400-000068000000}">
      <text>
        <r>
          <rPr>
            <sz val="10"/>
            <rFont val="Arial"/>
            <family val="2"/>
          </rPr>
          <t>Ô chỉ tiêu có định dạng số. Đơn vị tính x 1 (hoặc %)
Dữ liệu động đầu vào hợp lệ khi chỉ được thêm dòng trên ô này.</t>
        </r>
      </text>
    </comment>
    <comment ref="C19" authorId="0" shapeId="0" xr:uid="{00000000-0006-0000-0400-000069000000}">
      <text>
        <r>
          <rPr>
            <sz val="10"/>
            <rFont val="Arial"/>
            <family val="2"/>
          </rPr>
          <t>Ô chỉ tiêu có định dạng ký tự</t>
        </r>
      </text>
    </comment>
    <comment ref="D19" authorId="0" shapeId="0" xr:uid="{00000000-0006-0000-0400-00006A000000}">
      <text>
        <r>
          <rPr>
            <sz val="10"/>
            <rFont val="Arial"/>
            <family val="2"/>
          </rPr>
          <t>Ô chỉ tiêu có định dạng ký tự</t>
        </r>
      </text>
    </comment>
    <comment ref="E19" authorId="0" shapeId="0" xr:uid="{00000000-0006-0000-0400-00006B000000}">
      <text>
        <r>
          <rPr>
            <sz val="10"/>
            <rFont val="Arial"/>
            <family val="2"/>
          </rPr>
          <t>Ô chỉ tiêu có định dạng ký tự</t>
        </r>
      </text>
    </comment>
    <comment ref="F19" authorId="0" shapeId="0" xr:uid="{00000000-0006-0000-0400-00006C000000}">
      <text>
        <r>
          <rPr>
            <sz val="10"/>
            <rFont val="Arial"/>
            <family val="2"/>
          </rPr>
          <t>Ô chỉ tiêu có định dạng số. Đơn vị tính x 1 (hoặc %)</t>
        </r>
      </text>
    </comment>
    <comment ref="G19" authorId="0" shapeId="0" xr:uid="{00000000-0006-0000-0400-00006D000000}">
      <text>
        <r>
          <rPr>
            <sz val="10"/>
            <rFont val="Arial"/>
            <family val="2"/>
          </rPr>
          <t>Ô chỉ tiêu có định dạng ký tự</t>
        </r>
      </text>
    </comment>
    <comment ref="H19" authorId="0" shapeId="0" xr:uid="{00000000-0006-0000-0400-00006E000000}">
      <text>
        <r>
          <rPr>
            <sz val="10"/>
            <rFont val="Arial"/>
            <family val="2"/>
          </rPr>
          <t>Ô chỉ tiêu có định dạng số. Đơn vị tính x 1 (hoặc %)</t>
        </r>
      </text>
    </comment>
    <comment ref="I19" authorId="0" shapeId="0" xr:uid="{00000000-0006-0000-0400-00006F000000}">
      <text>
        <r>
          <rPr>
            <sz val="10"/>
            <rFont val="Arial"/>
            <family val="2"/>
          </rPr>
          <t>Ô chỉ tiêu có định dạng ký tự</t>
        </r>
      </text>
    </comment>
    <comment ref="J19" authorId="0" shapeId="0" xr:uid="{00000000-0006-0000-0400-000070000000}">
      <text>
        <r>
          <rPr>
            <sz val="10"/>
            <rFont val="Arial"/>
            <family val="2"/>
          </rPr>
          <t>Ô chỉ tiêu có định dạng số. Đơn vị tính x 1 (hoặc %)</t>
        </r>
      </text>
    </comment>
    <comment ref="C20" authorId="0" shapeId="0" xr:uid="{00000000-0006-0000-0400-000071000000}">
      <text>
        <r>
          <rPr>
            <sz val="10"/>
            <rFont val="Arial"/>
            <family val="2"/>
          </rPr>
          <t>Ô chỉ tiêu có định dạng ký tự</t>
        </r>
      </text>
    </comment>
    <comment ref="D20" authorId="0" shapeId="0" xr:uid="{00000000-0006-0000-0400-000072000000}">
      <text>
        <r>
          <rPr>
            <sz val="10"/>
            <rFont val="Arial"/>
            <family val="2"/>
          </rPr>
          <t>Ô chỉ tiêu có định dạng ký tự</t>
        </r>
      </text>
    </comment>
    <comment ref="E20" authorId="0" shapeId="0" xr:uid="{00000000-0006-0000-0400-000073000000}">
      <text>
        <r>
          <rPr>
            <sz val="10"/>
            <rFont val="Arial"/>
            <family val="2"/>
          </rPr>
          <t>Ô chỉ tiêu có định dạng ký tự</t>
        </r>
      </text>
    </comment>
    <comment ref="F20" authorId="0" shapeId="0" xr:uid="{00000000-0006-0000-0400-000074000000}">
      <text>
        <r>
          <rPr>
            <sz val="10"/>
            <rFont val="Arial"/>
            <family val="2"/>
          </rPr>
          <t>Ô chỉ tiêu có định dạng số. Đơn vị tính x 1 (hoặc %)</t>
        </r>
      </text>
    </comment>
    <comment ref="G20" authorId="0" shapeId="0" xr:uid="{00000000-0006-0000-0400-000075000000}">
      <text>
        <r>
          <rPr>
            <sz val="10"/>
            <rFont val="Arial"/>
            <family val="2"/>
          </rPr>
          <t>Ô chỉ tiêu có định dạng ký tự</t>
        </r>
      </text>
    </comment>
    <comment ref="H20" authorId="0" shapeId="0" xr:uid="{00000000-0006-0000-0400-000076000000}">
      <text>
        <r>
          <rPr>
            <sz val="10"/>
            <rFont val="Arial"/>
            <family val="2"/>
          </rPr>
          <t>Ô chỉ tiêu có định dạng số. Đơn vị tính x 1 (hoặc %)</t>
        </r>
      </text>
    </comment>
    <comment ref="I20" authorId="0" shapeId="0" xr:uid="{00000000-0006-0000-0400-000077000000}">
      <text>
        <r>
          <rPr>
            <sz val="10"/>
            <rFont val="Arial"/>
            <family val="2"/>
          </rPr>
          <t>Ô chỉ tiêu có định dạng ký tự</t>
        </r>
      </text>
    </comment>
    <comment ref="J20" authorId="0" shapeId="0" xr:uid="{00000000-0006-0000-0400-000078000000}">
      <text>
        <r>
          <rPr>
            <sz val="10"/>
            <rFont val="Arial"/>
            <family val="2"/>
          </rPr>
          <t>Ô chỉ tiêu có định dạng số. Đơn vị tính x 1 (hoặc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D2" authorId="0" shapeId="0" xr:uid="{00000000-0006-0000-0500-000001000000}">
      <text>
        <r>
          <rPr>
            <sz val="10"/>
            <rFont val="Arial"/>
            <family val="2"/>
          </rPr>
          <t>Ô chỉ tiêu có định dạng số. Đơn vị tính x 1 (hoặc %)</t>
        </r>
      </text>
    </comment>
    <comment ref="E2" authorId="0" shapeId="0" xr:uid="{00000000-0006-0000-0500-000002000000}">
      <text>
        <r>
          <rPr>
            <sz val="10"/>
            <rFont val="Arial"/>
            <family val="2"/>
          </rPr>
          <t>Ô chỉ tiêu có định dạng số. Đơn vị tính x 1 (hoặc %)</t>
        </r>
      </text>
    </comment>
    <comment ref="D3" authorId="0" shapeId="0" xr:uid="{00000000-0006-0000-0500-000003000000}">
      <text>
        <r>
          <rPr>
            <sz val="10"/>
            <rFont val="Arial"/>
            <family val="2"/>
          </rPr>
          <t>Ô chỉ tiêu có định dạng số. Đơn vị tính x 1 (hoặc %)</t>
        </r>
      </text>
    </comment>
    <comment ref="E3" authorId="0" shapeId="0" xr:uid="{00000000-0006-0000-0500-000004000000}">
      <text>
        <r>
          <rPr>
            <sz val="10"/>
            <rFont val="Arial"/>
            <family val="2"/>
          </rPr>
          <t>Ô chỉ tiêu có định dạng số. Đơn vị tính x 1 (hoặc %)</t>
        </r>
      </text>
    </comment>
    <comment ref="D4" authorId="0" shapeId="0" xr:uid="{00000000-0006-0000-0500-000005000000}">
      <text>
        <r>
          <rPr>
            <sz val="10"/>
            <rFont val="Arial"/>
            <family val="2"/>
          </rPr>
          <t>Ô chỉ tiêu có định dạng số. Đơn vị tính x 1 (hoặc %)</t>
        </r>
      </text>
    </comment>
    <comment ref="E4" authorId="0" shapeId="0" xr:uid="{00000000-0006-0000-0500-000006000000}">
      <text>
        <r>
          <rPr>
            <sz val="10"/>
            <rFont val="Arial"/>
            <family val="2"/>
          </rPr>
          <t>Ô chỉ tiêu có định dạng số. Đơn vị tính x 1 (hoặc %)</t>
        </r>
      </text>
    </comment>
    <comment ref="D5" authorId="0" shapeId="0" xr:uid="{00000000-0006-0000-0500-000007000000}">
      <text>
        <r>
          <rPr>
            <sz val="10"/>
            <rFont val="Arial"/>
            <family val="2"/>
          </rPr>
          <t>Ô chỉ tiêu có định dạng số. Đơn vị tính x 1 (hoặc %)</t>
        </r>
      </text>
    </comment>
    <comment ref="E5" authorId="0" shapeId="0" xr:uid="{00000000-0006-0000-0500-000008000000}">
      <text>
        <r>
          <rPr>
            <sz val="10"/>
            <rFont val="Arial"/>
            <family val="2"/>
          </rPr>
          <t>Ô chỉ tiêu có định dạng số. Đơn vị tính x 1 (hoặc %)</t>
        </r>
      </text>
    </comment>
    <comment ref="D6" authorId="0" shapeId="0" xr:uid="{00000000-0006-0000-0500-000009000000}">
      <text>
        <r>
          <rPr>
            <sz val="10"/>
            <rFont val="Arial"/>
            <family val="2"/>
          </rPr>
          <t>Ô chỉ tiêu có định dạng số. Đơn vị tính x 1 (hoặc %)</t>
        </r>
      </text>
    </comment>
    <comment ref="E6" authorId="0" shapeId="0" xr:uid="{00000000-0006-0000-0500-00000A000000}">
      <text>
        <r>
          <rPr>
            <sz val="10"/>
            <rFont val="Arial"/>
            <family val="2"/>
          </rPr>
          <t>Ô chỉ tiêu có định dạng số. Đơn vị tính x 1 (hoặc %)</t>
        </r>
      </text>
    </comment>
    <comment ref="D7" authorId="0" shapeId="0" xr:uid="{00000000-0006-0000-0500-00000B000000}">
      <text>
        <r>
          <rPr>
            <sz val="10"/>
            <rFont val="Arial"/>
            <family val="2"/>
          </rPr>
          <t>Ô chỉ tiêu có định dạng số. Đơn vị tính x 1 (hoặc %)</t>
        </r>
      </text>
    </comment>
    <comment ref="E7" authorId="0" shapeId="0" xr:uid="{00000000-0006-0000-0500-00000C000000}">
      <text>
        <r>
          <rPr>
            <sz val="10"/>
            <rFont val="Arial"/>
            <family val="2"/>
          </rPr>
          <t>Ô chỉ tiêu có định dạng số. Đơn vị tính x 1 (hoặc %)</t>
        </r>
      </text>
    </comment>
    <comment ref="D8" authorId="0" shapeId="0" xr:uid="{00000000-0006-0000-0500-00000D000000}">
      <text>
        <r>
          <rPr>
            <sz val="10"/>
            <rFont val="Arial"/>
            <family val="2"/>
          </rPr>
          <t>Ô chỉ tiêu có định dạng số. Đơn vị tính x 1 (hoặc %)</t>
        </r>
      </text>
    </comment>
    <comment ref="E8" authorId="0" shapeId="0" xr:uid="{00000000-0006-0000-0500-00000E000000}">
      <text>
        <r>
          <rPr>
            <sz val="10"/>
            <rFont val="Arial"/>
            <family val="2"/>
          </rPr>
          <t>Ô chỉ tiêu có định dạng số. Đơn vị tính x 1 (hoặc %)</t>
        </r>
      </text>
    </comment>
    <comment ref="D9" authorId="0" shapeId="0" xr:uid="{E964C782-B35B-4AF0-856C-2D6C79A29CAE}">
      <text>
        <r>
          <rPr>
            <sz val="10"/>
            <rFont val="Arial"/>
            <family val="2"/>
          </rPr>
          <t>Ô chỉ tiêu có định dạng số. Đơn vị tính x 1 (hoặc %)</t>
        </r>
      </text>
    </comment>
    <comment ref="E9" authorId="0" shapeId="0" xr:uid="{E78D0A10-41C9-4441-B3C8-2AF93689E12B}">
      <text>
        <r>
          <rPr>
            <sz val="10"/>
            <rFont val="Arial"/>
            <family val="2"/>
          </rPr>
          <t>Ô chỉ tiêu có định dạng số. Đơn vị tính x 1 (hoặc %)</t>
        </r>
      </text>
    </comment>
    <comment ref="D10" authorId="0" shapeId="0" xr:uid="{00000000-0006-0000-0500-000011000000}">
      <text>
        <r>
          <rPr>
            <sz val="10"/>
            <rFont val="Arial"/>
            <family val="2"/>
          </rPr>
          <t>Ô chỉ tiêu có định dạng số. Đơn vị tính x 1 (hoặc %)</t>
        </r>
      </text>
    </comment>
    <comment ref="E10" authorId="0" shapeId="0" xr:uid="{4171B6C1-3852-43BA-8001-ED9C1BDB4D7E}">
      <text>
        <r>
          <rPr>
            <sz val="10"/>
            <rFont val="Arial"/>
            <family val="2"/>
          </rPr>
          <t>Ô chỉ tiêu có định dạng số. Đơn vị tính x 1 (hoặc %)</t>
        </r>
      </text>
    </comment>
    <comment ref="D11" authorId="0" shapeId="0" xr:uid="{00000000-0006-0000-0500-000013000000}">
      <text>
        <r>
          <rPr>
            <sz val="10"/>
            <rFont val="Arial"/>
            <family val="2"/>
          </rPr>
          <t>Ô chỉ tiêu có định dạng số. Đơn vị tính x 1 (hoặc %)</t>
        </r>
      </text>
    </comment>
    <comment ref="E11" authorId="0" shapeId="0" xr:uid="{294A6E39-DEA4-4446-AA9E-A78BAE16B91E}">
      <text>
        <r>
          <rPr>
            <sz val="10"/>
            <rFont val="Arial"/>
            <family val="2"/>
          </rPr>
          <t>Ô chỉ tiêu có định dạng số. Đơn vị tính x 1 (hoặc %)</t>
        </r>
      </text>
    </comment>
    <comment ref="D12" authorId="0" shapeId="0" xr:uid="{00000000-0006-0000-0500-000015000000}">
      <text>
        <r>
          <rPr>
            <sz val="10"/>
            <rFont val="Arial"/>
            <family val="2"/>
          </rPr>
          <t>Ô chỉ tiêu có định dạng số. Đơn vị tính x 1 (hoặc %)</t>
        </r>
      </text>
    </comment>
    <comment ref="E12" authorId="0" shapeId="0" xr:uid="{00000000-0006-0000-0500-000016000000}">
      <text>
        <r>
          <rPr>
            <sz val="10"/>
            <rFont val="Arial"/>
            <family val="2"/>
          </rPr>
          <t>Ô chỉ tiêu có định dạng số. Đơn vị tính x 1 (hoặc %)</t>
        </r>
      </text>
    </comment>
    <comment ref="D13" authorId="0" shapeId="0" xr:uid="{00000000-0006-0000-0500-000017000000}">
      <text>
        <r>
          <rPr>
            <sz val="10"/>
            <rFont val="Arial"/>
            <family val="2"/>
          </rPr>
          <t>Ô chỉ tiêu có định dạng số. Đơn vị tính x 1 (hoặc %)</t>
        </r>
      </text>
    </comment>
    <comment ref="E13" authorId="0" shapeId="0" xr:uid="{00000000-0006-0000-0500-000018000000}">
      <text>
        <r>
          <rPr>
            <sz val="10"/>
            <rFont val="Arial"/>
            <family val="2"/>
          </rPr>
          <t>Ô chỉ tiêu có định dạng số. Đơn vị tính x 1 (hoặc %)</t>
        </r>
      </text>
    </comment>
    <comment ref="D14" authorId="0" shapeId="0" xr:uid="{606284BD-AB0D-4EBF-8157-26930CB0A8FA}">
      <text>
        <r>
          <rPr>
            <sz val="10"/>
            <rFont val="Arial"/>
            <family val="2"/>
          </rPr>
          <t>Ô chỉ tiêu có định dạng số. Đơn vị tính x 1 (hoặc %)</t>
        </r>
      </text>
    </comment>
    <comment ref="E14" authorId="0" shapeId="0" xr:uid="{C5174F54-9861-4630-ADFA-C83C90DD3E71}">
      <text>
        <r>
          <rPr>
            <sz val="10"/>
            <rFont val="Arial"/>
            <family val="2"/>
          </rPr>
          <t>Ô chỉ tiêu có định dạng số. Đơn vị tính x 1 (hoặc %)</t>
        </r>
      </text>
    </comment>
    <comment ref="D15" authorId="0" shapeId="0" xr:uid="{AFEC615C-60FF-483B-B298-927FE3C059A7}">
      <text>
        <r>
          <rPr>
            <sz val="10"/>
            <rFont val="Arial"/>
            <family val="2"/>
          </rPr>
          <t>Ô chỉ tiêu có định dạng số. Đơn vị tính x 1 (hoặc %)</t>
        </r>
      </text>
    </comment>
    <comment ref="E15" authorId="0" shapeId="0" xr:uid="{E41F432D-A75C-4399-92F1-806F14A79733}">
      <text>
        <r>
          <rPr>
            <sz val="10"/>
            <rFont val="Arial"/>
            <family val="2"/>
          </rPr>
          <t>Ô chỉ tiêu có định dạng số. Đơn vị tính x 1 (hoặc %)</t>
        </r>
      </text>
    </comment>
    <comment ref="D16" authorId="0" shapeId="0" xr:uid="{3AABE483-2EB7-4202-AB2C-4B36B3C24064}">
      <text>
        <r>
          <rPr>
            <sz val="10"/>
            <rFont val="Arial"/>
            <family val="2"/>
          </rPr>
          <t>Ô chỉ tiêu có định dạng số. Đơn vị tính x 1 (hoặc %)</t>
        </r>
      </text>
    </comment>
    <comment ref="E16" authorId="0" shapeId="0" xr:uid="{6AFD3173-82C3-4829-8BF5-F4E16A8D87A6}">
      <text>
        <r>
          <rPr>
            <sz val="10"/>
            <rFont val="Arial"/>
            <family val="2"/>
          </rPr>
          <t>Ô chỉ tiêu có định dạng số. Đơn vị tính x 1 (hoặc %)</t>
        </r>
      </text>
    </comment>
    <comment ref="D17" authorId="0" shapeId="0" xr:uid="{9C11A49E-376D-4699-A9E9-E6768708F8BE}">
      <text>
        <r>
          <rPr>
            <sz val="10"/>
            <rFont val="Arial"/>
            <family val="2"/>
          </rPr>
          <t>Ô chỉ tiêu có định dạng số. Đơn vị tính x 1 (hoặc %)</t>
        </r>
      </text>
    </comment>
    <comment ref="E17" authorId="0" shapeId="0" xr:uid="{1E29A18B-7D4C-40BF-8A90-8A6276DD5D99}">
      <text>
        <r>
          <rPr>
            <sz val="10"/>
            <rFont val="Arial"/>
            <family val="2"/>
          </rPr>
          <t>Ô chỉ tiêu có định dạng số. Đơn vị tính x 1 (hoặc %)</t>
        </r>
      </text>
    </comment>
    <comment ref="D18" authorId="0" shapeId="0" xr:uid="{20C724D4-7898-4F14-A2C5-B11CD59C6BCE}">
      <text>
        <r>
          <rPr>
            <sz val="10"/>
            <rFont val="Arial"/>
            <family val="2"/>
          </rPr>
          <t>Ô chỉ tiêu có định dạng số. Đơn vị tính x 1 (hoặc %)</t>
        </r>
      </text>
    </comment>
    <comment ref="E18" authorId="0" shapeId="0" xr:uid="{2CC8E9E4-5E09-4048-A0EB-7C474BA10117}">
      <text>
        <r>
          <rPr>
            <sz val="10"/>
            <rFont val="Arial"/>
            <family val="2"/>
          </rPr>
          <t>Ô chỉ tiêu có định dạng số. Đơn vị tính x 1 (hoặc %)</t>
        </r>
      </text>
    </comment>
    <comment ref="D19" authorId="0" shapeId="0" xr:uid="{85CA64C2-D8B8-40E6-83F6-81A146F82E45}">
      <text>
        <r>
          <rPr>
            <sz val="10"/>
            <rFont val="Arial"/>
            <family val="2"/>
          </rPr>
          <t>Ô chỉ tiêu có định dạng số. Đơn vị tính x 1 (hoặc %)</t>
        </r>
      </text>
    </comment>
    <comment ref="E19" authorId="0" shapeId="0" xr:uid="{B361587A-E48C-4432-B69A-1C2576DB6994}">
      <text>
        <r>
          <rPr>
            <sz val="10"/>
            <rFont val="Arial"/>
            <family val="2"/>
          </rPr>
          <t>Ô chỉ tiêu có định dạng số. Đơn vị tính x 1 (hoặc %)</t>
        </r>
      </text>
    </comment>
    <comment ref="D20" authorId="0" shapeId="0" xr:uid="{793FEA8B-70B3-4FE5-999B-FD4C2204D16B}">
      <text>
        <r>
          <rPr>
            <sz val="10"/>
            <rFont val="Arial"/>
            <family val="2"/>
          </rPr>
          <t>Ô chỉ tiêu có định dạng số. Đơn vị tính x 1 (hoặc %)</t>
        </r>
      </text>
    </comment>
    <comment ref="E20" authorId="0" shapeId="0" xr:uid="{CF169BE1-DF20-4E12-8870-6D53F9816CBB}">
      <text>
        <r>
          <rPr>
            <sz val="10"/>
            <rFont val="Arial"/>
            <family val="2"/>
          </rPr>
          <t>Ô chỉ tiêu có định dạng số. Đơn vị tính x 1 (hoặc %)</t>
        </r>
      </text>
    </comment>
    <comment ref="D21" authorId="0" shapeId="0" xr:uid="{751C3C06-6E1F-4E3E-B6AF-6A63675010C8}">
      <text>
        <r>
          <rPr>
            <sz val="10"/>
            <rFont val="Arial"/>
            <family val="2"/>
          </rPr>
          <t>Ô chỉ tiêu có định dạng số. Đơn vị tính x 1 (hoặc %)</t>
        </r>
      </text>
    </comment>
    <comment ref="E21" authorId="0" shapeId="0" xr:uid="{156C50A7-1406-4EBA-B54B-99AA084F324A}">
      <text>
        <r>
          <rPr>
            <sz val="10"/>
            <rFont val="Arial"/>
            <family val="2"/>
          </rPr>
          <t>Ô chỉ tiêu có định dạng số. Đơn vị tính x 1 (hoặc %)</t>
        </r>
      </text>
    </comment>
    <comment ref="D22" authorId="0" shapeId="0" xr:uid="{614BEB6A-A4DF-4819-99A5-DBBACCEF6D5A}">
      <text>
        <r>
          <rPr>
            <sz val="10"/>
            <rFont val="Arial"/>
            <family val="2"/>
          </rPr>
          <t>Ô chỉ tiêu có định dạng số. Đơn vị tính x 1 (hoặc %)</t>
        </r>
      </text>
    </comment>
    <comment ref="E22" authorId="0" shapeId="0" xr:uid="{6A44A05D-F33C-4212-9710-4D9301AF7690}">
      <text>
        <r>
          <rPr>
            <sz val="10"/>
            <rFont val="Arial"/>
            <family val="2"/>
          </rPr>
          <t>Ô chỉ tiêu có định dạng số. Đơn vị tính x 1 (hoặc %)</t>
        </r>
      </text>
    </comment>
    <comment ref="D23" authorId="0" shapeId="0" xr:uid="{44A19044-6B2B-454E-A194-786D3104B48C}">
      <text>
        <r>
          <rPr>
            <sz val="10"/>
            <rFont val="Arial"/>
            <family val="2"/>
          </rPr>
          <t>Ô chỉ tiêu có định dạng số. Đơn vị tính x 1 (hoặc %)</t>
        </r>
      </text>
    </comment>
    <comment ref="E23" authorId="0" shapeId="0" xr:uid="{D12437E0-CBDF-4ABF-A9AE-614E68CE3ADF}">
      <text>
        <r>
          <rPr>
            <sz val="10"/>
            <rFont val="Arial"/>
            <family val="2"/>
          </rPr>
          <t>Ô chỉ tiêu có định dạng số. Đơn vị tính x 1 (hoặc %)</t>
        </r>
      </text>
    </comment>
    <comment ref="D24" authorId="0" shapeId="0" xr:uid="{00995F22-C204-41D4-BE54-09FE00461479}">
      <text>
        <r>
          <rPr>
            <sz val="10"/>
            <rFont val="Arial"/>
            <family val="2"/>
          </rPr>
          <t>Ô chỉ tiêu có định dạng số. Đơn vị tính x 1 (hoặc %)</t>
        </r>
      </text>
    </comment>
    <comment ref="E24" authorId="0" shapeId="0" xr:uid="{23CB6B7B-4861-4D11-84D1-B18D17974BB0}">
      <text>
        <r>
          <rPr>
            <sz val="10"/>
            <rFont val="Arial"/>
            <family val="2"/>
          </rPr>
          <t>Ô chỉ tiêu có định dạng số. Đơn vị tính x 1 (hoặc %)</t>
        </r>
      </text>
    </comment>
    <comment ref="D25" authorId="0" shapeId="0" xr:uid="{63AD956B-FE68-4544-B86C-7CED91745C61}">
      <text>
        <r>
          <rPr>
            <sz val="10"/>
            <rFont val="Arial"/>
            <family val="2"/>
          </rPr>
          <t>Ô chỉ tiêu có định dạng số. Đơn vị tính x 1 (hoặc %)</t>
        </r>
      </text>
    </comment>
    <comment ref="E25" authorId="0" shapeId="0" xr:uid="{26545216-6FD6-4820-B245-D90DEDD8C5B4}">
      <text>
        <r>
          <rPr>
            <sz val="10"/>
            <rFont val="Arial"/>
            <family val="2"/>
          </rPr>
          <t>Ô chỉ tiêu có định dạng số. Đơn vị tính x 1 (hoặc %)</t>
        </r>
      </text>
    </comment>
    <comment ref="D26" authorId="0" shapeId="0" xr:uid="{61A3C09B-4924-4FB5-AEEA-7D2710C04B5D}">
      <text>
        <r>
          <rPr>
            <sz val="10"/>
            <rFont val="Arial"/>
            <family val="2"/>
          </rPr>
          <t>Ô chỉ tiêu có định dạng số. Đơn vị tính x 1 (hoặc %)</t>
        </r>
      </text>
    </comment>
    <comment ref="E26" authorId="0" shapeId="0" xr:uid="{13421E2E-5B39-47F5-92E5-4663AC9B30F4}">
      <text>
        <r>
          <rPr>
            <sz val="10"/>
            <rFont val="Arial"/>
            <family val="2"/>
          </rPr>
          <t>Ô chỉ tiêu có định dạng số. Đơn vị tính x 1 (hoặc %)</t>
        </r>
      </text>
    </comment>
    <comment ref="D27" authorId="0" shapeId="0" xr:uid="{72D4A5BA-74C3-4EE2-BAE0-D5983137D45A}">
      <text>
        <r>
          <rPr>
            <sz val="10"/>
            <rFont val="Arial"/>
            <family val="2"/>
          </rPr>
          <t>Ô chỉ tiêu có định dạng số. Đơn vị tính x 1 (hoặc %)</t>
        </r>
      </text>
    </comment>
    <comment ref="E27" authorId="0" shapeId="0" xr:uid="{8B0237ED-1ABC-4C1E-9160-EE8B815AE38D}">
      <text>
        <r>
          <rPr>
            <sz val="10"/>
            <rFont val="Arial"/>
            <family val="2"/>
          </rPr>
          <t>Ô chỉ tiêu có định dạng số. Đơn vị tính x 1 (hoặc %)</t>
        </r>
      </text>
    </comment>
    <comment ref="D28" authorId="0" shapeId="0" xr:uid="{0E8F30F2-9DD1-454F-BF47-5416D852683C}">
      <text>
        <r>
          <rPr>
            <sz val="10"/>
            <rFont val="Arial"/>
            <family val="2"/>
          </rPr>
          <t>Ô chỉ tiêu có định dạng số. Đơn vị tính x 1 (hoặc %)</t>
        </r>
      </text>
    </comment>
    <comment ref="E28" authorId="0" shapeId="0" xr:uid="{D064B8D9-DF62-410F-899D-760391FAAE10}">
      <text>
        <r>
          <rPr>
            <sz val="10"/>
            <rFont val="Arial"/>
            <family val="2"/>
          </rPr>
          <t>Ô chỉ tiêu có định dạng số. Đơn vị tính x 1 (hoặc %)</t>
        </r>
      </text>
    </comment>
    <comment ref="D29" authorId="0" shapeId="0" xr:uid="{31C53FF7-0E76-4E94-BEEF-C71DECB72D18}">
      <text>
        <r>
          <rPr>
            <sz val="10"/>
            <rFont val="Arial"/>
            <family val="2"/>
          </rPr>
          <t>Ô chỉ tiêu có định dạng số. Đơn vị tính x 1 (hoặc %)</t>
        </r>
      </text>
    </comment>
    <comment ref="E29" authorId="0" shapeId="0" xr:uid="{D8CDE387-BC90-49F5-8508-787CCB50E9DB}">
      <text>
        <r>
          <rPr>
            <sz val="10"/>
            <rFont val="Arial"/>
            <family val="2"/>
          </rPr>
          <t>Ô chỉ tiêu có định dạng số. Đơn vị tính x 1 (hoặc %)</t>
        </r>
      </text>
    </comment>
    <comment ref="D30" authorId="0" shapeId="0" xr:uid="{00000000-0006-0000-0500-000039000000}">
      <text>
        <r>
          <rPr>
            <sz val="10"/>
            <rFont val="Arial"/>
            <family val="2"/>
          </rPr>
          <t>Ô chỉ tiêu có định dạng số. Đơn vị tính x 1 (hoặc %)</t>
        </r>
      </text>
    </comment>
    <comment ref="E30" authorId="0" shapeId="0" xr:uid="{00000000-0006-0000-0500-00003A000000}">
      <text>
        <r>
          <rPr>
            <sz val="10"/>
            <rFont val="Arial"/>
            <family val="2"/>
          </rPr>
          <t>Ô chỉ tiêu có định dạng số. Đơn vị tính x 1 (hoặc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600-000001000000}">
      <text>
        <r>
          <rPr>
            <sz val="10"/>
            <rFont val="Arial"/>
            <family val="2"/>
          </rPr>
          <t>Ô chỉ tiêu có định dạng ký tự
Dữ liệu động đầu vào hợp lệ khi chỉ được thêm dòng trên ô này.</t>
        </r>
      </text>
    </comment>
    <comment ref="B10" authorId="0" shapeId="0" xr:uid="{00000000-0006-0000-0600-000002000000}">
      <text>
        <r>
          <rPr>
            <sz val="10"/>
            <rFont val="Arial"/>
            <family val="2"/>
          </rPr>
          <t>Ô chỉ tiêu có định dạng ký tự
Dữ liệu động đầu vào hợp lệ khi chỉ được thêm dòng trên ô này.</t>
        </r>
      </text>
    </comment>
    <comment ref="C10" authorId="0" shapeId="0" xr:uid="{00000000-0006-0000-0600-000003000000}">
      <text>
        <r>
          <rPr>
            <sz val="10"/>
            <rFont val="Arial"/>
            <family val="2"/>
          </rPr>
          <t>Ô chỉ tiêu có định dạng ký tự
Dữ liệu động đầu vào hợp lệ khi chỉ được thêm dòng trên ô này.</t>
        </r>
      </text>
    </comment>
    <comment ref="D10" authorId="0" shapeId="0" xr:uid="{00000000-0006-0000-0600-000004000000}">
      <text>
        <r>
          <rPr>
            <sz val="10"/>
            <rFont val="Arial"/>
            <family val="2"/>
          </rPr>
          <t>Ô chỉ tiêu có định dạng số. Đơn vị tính x 1 (hoặc %)
Dữ liệu động đầu vào hợp lệ khi chỉ được thêm dòng trên ô này.</t>
        </r>
      </text>
    </comment>
    <comment ref="E10" authorId="0" shapeId="0" xr:uid="{00000000-0006-0000-0600-000005000000}">
      <text>
        <r>
          <rPr>
            <sz val="10"/>
            <rFont val="Arial"/>
            <family val="2"/>
          </rPr>
          <t>Ô chỉ tiêu có định dạng số. Đơn vị tính x 1 (hoặc %)
Dữ liệu động đầu vào hợp lệ khi chỉ được thêm dòng trên ô này.</t>
        </r>
      </text>
    </comment>
    <comment ref="F10" authorId="0" shapeId="0" xr:uid="{00000000-0006-0000-0600-000006000000}">
      <text>
        <r>
          <rPr>
            <sz val="10"/>
            <rFont val="Arial"/>
            <family val="2"/>
          </rPr>
          <t>Ô chỉ tiêu có định dạng số. Đơn vị tính x 1 (hoặc %)
Dữ liệu động đầu vào hợp lệ khi chỉ được thêm dòng trên ô này.</t>
        </r>
      </text>
    </comment>
    <comment ref="G10" authorId="0" shapeId="0" xr:uid="{00000000-0006-0000-0600-000007000000}">
      <text>
        <r>
          <rPr>
            <sz val="10"/>
            <rFont val="Arial"/>
            <family val="2"/>
          </rPr>
          <t>Ô chỉ tiêu có định dạng số. Đơn vị tính x 1 (hoặc %)
Dữ liệu động đầu vào hợp lệ khi chỉ được thêm dòng trên ô này.</t>
        </r>
      </text>
    </comment>
    <comment ref="H10" authorId="0" shapeId="0" xr:uid="{00000000-0006-0000-0600-000008000000}">
      <text>
        <r>
          <rPr>
            <sz val="10"/>
            <rFont val="Arial"/>
            <family val="2"/>
          </rPr>
          <t>Ô chỉ tiêu có định dạng số. Đơn vị tính x 1 (hoặc %)
Dữ liệu động đầu vào hợp lệ khi chỉ được thêm dòng trên ô này.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700-000001000000}">
      <text>
        <r>
          <rPr>
            <sz val="10"/>
            <rFont val="Arial"/>
            <family val="2"/>
          </rPr>
          <t>Ô chỉ tiêu có định dạng ký tự</t>
        </r>
      </text>
    </comment>
    <comment ref="D3" authorId="0" shapeId="0" xr:uid="{00000000-0006-0000-0700-000002000000}">
      <text>
        <r>
          <rPr>
            <sz val="10"/>
            <rFont val="Arial"/>
            <family val="2"/>
          </rPr>
          <t>Ô chỉ tiêu có định dạng số. Đơn vị tính x 1 (hoặc %)</t>
        </r>
      </text>
    </comment>
    <comment ref="E3" authorId="0" shapeId="0" xr:uid="{00000000-0006-0000-0700-000003000000}">
      <text>
        <r>
          <rPr>
            <sz val="10"/>
            <rFont val="Arial"/>
            <family val="2"/>
          </rPr>
          <t>Ô chỉ tiêu có định dạng ký tự</t>
        </r>
      </text>
    </comment>
    <comment ref="F3" authorId="0" shapeId="0" xr:uid="{00000000-0006-0000-0700-000004000000}">
      <text>
        <r>
          <rPr>
            <sz val="10"/>
            <rFont val="Arial"/>
            <family val="2"/>
          </rPr>
          <t>Ô chỉ tiêu có định dạng ký tự</t>
        </r>
      </text>
    </comment>
    <comment ref="A5" authorId="0" shapeId="0" xr:uid="{00000000-0006-0000-0700-000005000000}">
      <text>
        <r>
          <rPr>
            <sz val="10"/>
            <rFont val="Arial"/>
            <family val="2"/>
          </rPr>
          <t>Ô chỉ tiêu có định dạng ký tự
Dữ liệu động đầu vào hợp lệ khi chỉ được thêm dòng trên ô này.</t>
        </r>
      </text>
    </comment>
    <comment ref="B5" authorId="0" shapeId="0" xr:uid="{00000000-0006-0000-0700-000006000000}">
      <text>
        <r>
          <rPr>
            <sz val="10"/>
            <rFont val="Arial"/>
            <family val="2"/>
          </rPr>
          <t>Ô chỉ tiêu có định dạng ký tự
Dữ liệu động đầu vào hợp lệ khi chỉ được thêm dòng trên ô này.</t>
        </r>
      </text>
    </comment>
    <comment ref="C5" authorId="0" shapeId="0" xr:uid="{00000000-0006-0000-0700-000007000000}">
      <text>
        <r>
          <rPr>
            <sz val="10"/>
            <rFont val="Arial"/>
            <family val="2"/>
          </rPr>
          <t>Ô chỉ tiêu có định dạng ký tự
Dữ liệu động đầu vào hợp lệ khi chỉ được thêm dòng trên ô này.</t>
        </r>
      </text>
    </comment>
    <comment ref="D5" authorId="0" shapeId="0" xr:uid="{00000000-0006-0000-0700-000008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700-000009000000}">
      <text>
        <r>
          <rPr>
            <sz val="10"/>
            <rFont val="Arial"/>
            <family val="2"/>
          </rPr>
          <t>Ô chỉ tiêu có định dạng ký tự
Dữ liệu động đầu vào hợp lệ khi chỉ được thêm dòng trên ô này.</t>
        </r>
      </text>
    </comment>
    <comment ref="F5" authorId="0" shapeId="0" xr:uid="{00000000-0006-0000-0700-00000A000000}">
      <text>
        <r>
          <rPr>
            <sz val="10"/>
            <rFont val="Arial"/>
            <family val="2"/>
          </rPr>
          <t>Ô chỉ tiêu có định dạng ký tự
Dữ liệu động đầu vào hợp lệ khi chỉ được thêm dòng trên ô này.</t>
        </r>
      </text>
    </comment>
    <comment ref="C6" authorId="0" shapeId="0" xr:uid="{00000000-0006-0000-0700-00000B000000}">
      <text>
        <r>
          <rPr>
            <sz val="10"/>
            <rFont val="Arial"/>
            <family val="2"/>
          </rPr>
          <t>Ô chỉ tiêu có định dạng ký tự</t>
        </r>
      </text>
    </comment>
    <comment ref="D6" authorId="0" shapeId="0" xr:uid="{00000000-0006-0000-0700-00000C000000}">
      <text>
        <r>
          <rPr>
            <sz val="10"/>
            <rFont val="Arial"/>
            <family val="2"/>
          </rPr>
          <t>Ô chỉ tiêu có định dạng số. Đơn vị tính x 1 (hoặc %)</t>
        </r>
      </text>
    </comment>
    <comment ref="E6" authorId="0" shapeId="0" xr:uid="{00000000-0006-0000-0700-00000D000000}">
      <text>
        <r>
          <rPr>
            <sz val="10"/>
            <rFont val="Arial"/>
            <family val="2"/>
          </rPr>
          <t>Ô chỉ tiêu có định dạng ký tự</t>
        </r>
      </text>
    </comment>
    <comment ref="F6" authorId="0" shapeId="0" xr:uid="{00000000-0006-0000-0700-00000E000000}">
      <text>
        <r>
          <rPr>
            <sz val="10"/>
            <rFont val="Arial"/>
            <family val="2"/>
          </rPr>
          <t>Ô chỉ tiêu có định dạng ký tự</t>
        </r>
      </text>
    </comment>
    <comment ref="A8" authorId="0" shapeId="0" xr:uid="{00000000-0006-0000-0700-00000F000000}">
      <text>
        <r>
          <rPr>
            <sz val="10"/>
            <rFont val="Arial"/>
            <family val="2"/>
          </rPr>
          <t>Ô chỉ tiêu có định dạng ký tự
Dữ liệu động đầu vào hợp lệ khi chỉ được thêm dòng trên ô này.</t>
        </r>
      </text>
    </comment>
    <comment ref="B8" authorId="0" shapeId="0" xr:uid="{00000000-0006-0000-0700-000010000000}">
      <text>
        <r>
          <rPr>
            <sz val="10"/>
            <rFont val="Arial"/>
            <family val="2"/>
          </rPr>
          <t>Ô chỉ tiêu có định dạng ký tự
Dữ liệu động đầu vào hợp lệ khi chỉ được thêm dòng trên ô này.</t>
        </r>
      </text>
    </comment>
    <comment ref="C8" authorId="0" shapeId="0" xr:uid="{00000000-0006-0000-0700-000011000000}">
      <text>
        <r>
          <rPr>
            <sz val="10"/>
            <rFont val="Arial"/>
            <family val="2"/>
          </rPr>
          <t>Ô chỉ tiêu có định dạng ký tự
Dữ liệu động đầu vào hợp lệ khi chỉ được thêm dòng trên ô này.</t>
        </r>
      </text>
    </comment>
    <comment ref="D8" authorId="0" shapeId="0" xr:uid="{00000000-0006-0000-0700-000012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700-000013000000}">
      <text>
        <r>
          <rPr>
            <sz val="10"/>
            <rFont val="Arial"/>
            <family val="2"/>
          </rPr>
          <t>Ô chỉ tiêu có định dạng ký tự
Dữ liệu động đầu vào hợp lệ khi chỉ được thêm dòng trên ô này.</t>
        </r>
      </text>
    </comment>
    <comment ref="F8" authorId="0" shapeId="0" xr:uid="{00000000-0006-0000-0700-000014000000}">
      <text>
        <r>
          <rPr>
            <sz val="10"/>
            <rFont val="Arial"/>
            <family val="2"/>
          </rPr>
          <t>Ô chỉ tiêu có định dạng ký tự
Dữ liệu động đầu vào hợp lệ khi chỉ được thêm dòng trên ô này.</t>
        </r>
      </text>
    </comment>
    <comment ref="C9" authorId="0" shapeId="0" xr:uid="{00000000-0006-0000-0700-000015000000}">
      <text>
        <r>
          <rPr>
            <sz val="10"/>
            <rFont val="Arial"/>
            <family val="2"/>
          </rPr>
          <t>Ô chỉ tiêu có định dạng ký tự</t>
        </r>
      </text>
    </comment>
    <comment ref="D9" authorId="0" shapeId="0" xr:uid="{00000000-0006-0000-0700-000016000000}">
      <text>
        <r>
          <rPr>
            <sz val="10"/>
            <rFont val="Arial"/>
            <family val="2"/>
          </rPr>
          <t>Ô chỉ tiêu có định dạng số. Đơn vị tính x 1 (hoặc %)</t>
        </r>
      </text>
    </comment>
    <comment ref="E9" authorId="0" shapeId="0" xr:uid="{00000000-0006-0000-0700-000017000000}">
      <text>
        <r>
          <rPr>
            <sz val="10"/>
            <rFont val="Arial"/>
            <family val="2"/>
          </rPr>
          <t>Ô chỉ tiêu có định dạng ký tự</t>
        </r>
      </text>
    </comment>
    <comment ref="F9" authorId="0" shapeId="0" xr:uid="{00000000-0006-0000-0700-000018000000}">
      <text>
        <r>
          <rPr>
            <sz val="10"/>
            <rFont val="Arial"/>
            <family val="2"/>
          </rPr>
          <t>Ô chỉ tiêu có định dạng ký tự</t>
        </r>
      </text>
    </comment>
    <comment ref="A11" authorId="0" shapeId="0" xr:uid="{00000000-0006-0000-0700-000019000000}">
      <text>
        <r>
          <rPr>
            <sz val="10"/>
            <rFont val="Arial"/>
            <family val="2"/>
          </rPr>
          <t>Ô chỉ tiêu có định dạng ký tự
Dữ liệu động đầu vào hợp lệ khi chỉ được thêm dòng trên ô này.</t>
        </r>
      </text>
    </comment>
    <comment ref="B11" authorId="0" shapeId="0" xr:uid="{00000000-0006-0000-0700-00001A000000}">
      <text>
        <r>
          <rPr>
            <sz val="10"/>
            <rFont val="Arial"/>
            <family val="2"/>
          </rPr>
          <t>Ô chỉ tiêu có định dạng ký tự
Dữ liệu động đầu vào hợp lệ khi chỉ được thêm dòng trên ô này.</t>
        </r>
      </text>
    </comment>
    <comment ref="C11" authorId="0" shapeId="0" xr:uid="{00000000-0006-0000-0700-00001B000000}">
      <text>
        <r>
          <rPr>
            <sz val="10"/>
            <rFont val="Arial"/>
            <family val="2"/>
          </rPr>
          <t>Ô chỉ tiêu có định dạng ký tự
Dữ liệu động đầu vào hợp lệ khi chỉ được thêm dòng trên ô này.</t>
        </r>
      </text>
    </comment>
    <comment ref="D11" authorId="0" shapeId="0" xr:uid="{00000000-0006-0000-0700-00001C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700-00001D000000}">
      <text>
        <r>
          <rPr>
            <sz val="10"/>
            <rFont val="Arial"/>
            <family val="2"/>
          </rPr>
          <t>Ô chỉ tiêu có định dạng ký tự
Dữ liệu động đầu vào hợp lệ khi chỉ được thêm dòng trên ô này.</t>
        </r>
      </text>
    </comment>
    <comment ref="F11" authorId="0" shapeId="0" xr:uid="{00000000-0006-0000-0700-00001E000000}">
      <text>
        <r>
          <rPr>
            <sz val="10"/>
            <rFont val="Arial"/>
            <family val="2"/>
          </rPr>
          <t>Ô chỉ tiêu có định dạng ký tự
Dữ liệu động đầu vào hợp lệ khi chỉ được thêm dòng trên ô này.</t>
        </r>
      </text>
    </comment>
    <comment ref="C12" authorId="0" shapeId="0" xr:uid="{00000000-0006-0000-0700-00001F000000}">
      <text>
        <r>
          <rPr>
            <sz val="10"/>
            <rFont val="Arial"/>
            <family val="2"/>
          </rPr>
          <t>Ô chỉ tiêu có định dạng ký tự</t>
        </r>
      </text>
    </comment>
    <comment ref="D12" authorId="0" shapeId="0" xr:uid="{00000000-0006-0000-0700-000020000000}">
      <text>
        <r>
          <rPr>
            <sz val="10"/>
            <rFont val="Arial"/>
            <family val="2"/>
          </rPr>
          <t>Ô chỉ tiêu có định dạng số. Đơn vị tính x 1 (hoặc %)</t>
        </r>
      </text>
    </comment>
    <comment ref="E12" authorId="0" shapeId="0" xr:uid="{00000000-0006-0000-0700-000021000000}">
      <text>
        <r>
          <rPr>
            <sz val="10"/>
            <rFont val="Arial"/>
            <family val="2"/>
          </rPr>
          <t>Ô chỉ tiêu có định dạng ký tự</t>
        </r>
      </text>
    </comment>
    <comment ref="F12" authorId="0" shapeId="0" xr:uid="{00000000-0006-0000-0700-000022000000}">
      <text>
        <r>
          <rPr>
            <sz val="10"/>
            <rFont val="Arial"/>
            <family val="2"/>
          </rPr>
          <t>Ô chỉ tiêu có định dạng ký tự</t>
        </r>
      </text>
    </comment>
    <comment ref="A14" authorId="0" shapeId="0" xr:uid="{00000000-0006-0000-0700-000023000000}">
      <text>
        <r>
          <rPr>
            <sz val="10"/>
            <rFont val="Arial"/>
            <family val="2"/>
          </rPr>
          <t>Ô chỉ tiêu có định dạng ký tự
Dữ liệu động đầu vào hợp lệ khi chỉ được thêm dòng trên ô này.</t>
        </r>
      </text>
    </comment>
    <comment ref="B14" authorId="0" shapeId="0" xr:uid="{00000000-0006-0000-0700-000024000000}">
      <text>
        <r>
          <rPr>
            <sz val="10"/>
            <rFont val="Arial"/>
            <family val="2"/>
          </rPr>
          <t>Ô chỉ tiêu có định dạng ký tự
Dữ liệu động đầu vào hợp lệ khi chỉ được thêm dòng trên ô này.</t>
        </r>
      </text>
    </comment>
    <comment ref="C14" authorId="0" shapeId="0" xr:uid="{00000000-0006-0000-0700-000025000000}">
      <text>
        <r>
          <rPr>
            <sz val="10"/>
            <rFont val="Arial"/>
            <family val="2"/>
          </rPr>
          <t>Ô chỉ tiêu có định dạng ký tự
Dữ liệu động đầu vào hợp lệ khi chỉ được thêm dòng trên ô này.</t>
        </r>
      </text>
    </comment>
    <comment ref="D14" authorId="0" shapeId="0" xr:uid="{00000000-0006-0000-0700-000026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700-000027000000}">
      <text>
        <r>
          <rPr>
            <sz val="10"/>
            <rFont val="Arial"/>
            <family val="2"/>
          </rPr>
          <t>Ô chỉ tiêu có định dạng ký tự
Dữ liệu động đầu vào hợp lệ khi chỉ được thêm dòng trên ô này.</t>
        </r>
      </text>
    </comment>
    <comment ref="F14" authorId="0" shapeId="0" xr:uid="{00000000-0006-0000-0700-000028000000}">
      <text>
        <r>
          <rPr>
            <sz val="10"/>
            <rFont val="Arial"/>
            <family val="2"/>
          </rPr>
          <t>Ô chỉ tiêu có định dạng ký tự
Dữ liệu động đầu vào hợp lệ khi chỉ được thêm dòng trên ô này.</t>
        </r>
      </text>
    </comment>
    <comment ref="C15" authorId="0" shapeId="0" xr:uid="{00000000-0006-0000-0700-000029000000}">
      <text>
        <r>
          <rPr>
            <sz val="10"/>
            <rFont val="Arial"/>
            <family val="2"/>
          </rPr>
          <t>Ô chỉ tiêu có định dạng ký tự</t>
        </r>
      </text>
    </comment>
    <comment ref="D15" authorId="0" shapeId="0" xr:uid="{00000000-0006-0000-0700-00002A000000}">
      <text>
        <r>
          <rPr>
            <sz val="10"/>
            <rFont val="Arial"/>
            <family val="2"/>
          </rPr>
          <t>Ô chỉ tiêu có định dạng số. Đơn vị tính x 1 (hoặc %)</t>
        </r>
      </text>
    </comment>
    <comment ref="E15" authorId="0" shapeId="0" xr:uid="{00000000-0006-0000-0700-00002B000000}">
      <text>
        <r>
          <rPr>
            <sz val="10"/>
            <rFont val="Arial"/>
            <family val="2"/>
          </rPr>
          <t>Ô chỉ tiêu có định dạng ký tự</t>
        </r>
      </text>
    </comment>
    <comment ref="F15" authorId="0" shapeId="0" xr:uid="{00000000-0006-0000-0700-00002C000000}">
      <text>
        <r>
          <rPr>
            <sz val="10"/>
            <rFont val="Arial"/>
            <family val="2"/>
          </rPr>
          <t>Ô chỉ tiêu có định dạng ký tự</t>
        </r>
      </text>
    </comment>
    <comment ref="A17" authorId="0" shapeId="0" xr:uid="{00000000-0006-0000-0700-00002D000000}">
      <text>
        <r>
          <rPr>
            <sz val="10"/>
            <rFont val="Arial"/>
            <family val="2"/>
          </rPr>
          <t>Ô chỉ tiêu có định dạng ký tự
Dữ liệu động đầu vào hợp lệ khi chỉ được thêm dòng trên ô này.</t>
        </r>
      </text>
    </comment>
    <comment ref="B17" authorId="0" shapeId="0" xr:uid="{00000000-0006-0000-0700-00002E000000}">
      <text>
        <r>
          <rPr>
            <sz val="10"/>
            <rFont val="Arial"/>
            <family val="2"/>
          </rPr>
          <t>Ô chỉ tiêu có định dạng ký tự
Dữ liệu động đầu vào hợp lệ khi chỉ được thêm dòng trên ô này.</t>
        </r>
      </text>
    </comment>
    <comment ref="C17" authorId="0" shapeId="0" xr:uid="{00000000-0006-0000-0700-00002F000000}">
      <text>
        <r>
          <rPr>
            <sz val="10"/>
            <rFont val="Arial"/>
            <family val="2"/>
          </rPr>
          <t>Ô chỉ tiêu có định dạng ký tự
Dữ liệu động đầu vào hợp lệ khi chỉ được thêm dòng trên ô này.</t>
        </r>
      </text>
    </comment>
    <comment ref="D17" authorId="0" shapeId="0" xr:uid="{00000000-0006-0000-0700-000030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700-000031000000}">
      <text>
        <r>
          <rPr>
            <sz val="10"/>
            <rFont val="Arial"/>
            <family val="2"/>
          </rPr>
          <t>Ô chỉ tiêu có định dạng ký tự
Dữ liệu động đầu vào hợp lệ khi chỉ được thêm dòng trên ô này.</t>
        </r>
      </text>
    </comment>
    <comment ref="F17" authorId="0" shapeId="0" xr:uid="{00000000-0006-0000-0700-000032000000}">
      <text>
        <r>
          <rPr>
            <sz val="10"/>
            <rFont val="Arial"/>
            <family val="2"/>
          </rPr>
          <t>Ô chỉ tiêu có định dạng ký tự
Dữ liệu động đầu vào hợp lệ khi chỉ được thêm dòng trên ô này.</t>
        </r>
      </text>
    </comment>
    <comment ref="C18" authorId="0" shapeId="0" xr:uid="{00000000-0006-0000-0700-000033000000}">
      <text>
        <r>
          <rPr>
            <sz val="10"/>
            <rFont val="Arial"/>
            <family val="2"/>
          </rPr>
          <t>Ô chỉ tiêu có định dạng ký tự</t>
        </r>
      </text>
    </comment>
    <comment ref="D18" authorId="0" shapeId="0" xr:uid="{00000000-0006-0000-0700-000034000000}">
      <text>
        <r>
          <rPr>
            <sz val="10"/>
            <rFont val="Arial"/>
            <family val="2"/>
          </rPr>
          <t>Ô chỉ tiêu có định dạng số. Đơn vị tính x 1 (hoặc %)</t>
        </r>
      </text>
    </comment>
    <comment ref="E18" authorId="0" shapeId="0" xr:uid="{00000000-0006-0000-0700-000035000000}">
      <text>
        <r>
          <rPr>
            <sz val="10"/>
            <rFont val="Arial"/>
            <family val="2"/>
          </rPr>
          <t>Ô chỉ tiêu có định dạng ký tự</t>
        </r>
      </text>
    </comment>
    <comment ref="F18" authorId="0" shapeId="0" xr:uid="{00000000-0006-0000-0700-000036000000}">
      <text>
        <r>
          <rPr>
            <sz val="10"/>
            <rFont val="Arial"/>
            <family val="2"/>
          </rPr>
          <t>Ô chỉ tiêu có định dạng ký tự</t>
        </r>
      </text>
    </comment>
    <comment ref="A20" authorId="0" shapeId="0" xr:uid="{00000000-0006-0000-0700-000037000000}">
      <text>
        <r>
          <rPr>
            <sz val="10"/>
            <rFont val="Arial"/>
            <family val="2"/>
          </rPr>
          <t>Ô chỉ tiêu có định dạng ký tự
Dữ liệu động đầu vào hợp lệ khi chỉ được thêm dòng trên ô này.</t>
        </r>
      </text>
    </comment>
    <comment ref="B20" authorId="0" shapeId="0" xr:uid="{00000000-0006-0000-0700-000038000000}">
      <text>
        <r>
          <rPr>
            <sz val="10"/>
            <rFont val="Arial"/>
            <family val="2"/>
          </rPr>
          <t>Ô chỉ tiêu có định dạng ký tự
Dữ liệu động đầu vào hợp lệ khi chỉ được thêm dòng trên ô này.</t>
        </r>
      </text>
    </comment>
    <comment ref="C20" authorId="0" shapeId="0" xr:uid="{00000000-0006-0000-0700-000039000000}">
      <text>
        <r>
          <rPr>
            <sz val="10"/>
            <rFont val="Arial"/>
            <family val="2"/>
          </rPr>
          <t>Ô chỉ tiêu có định dạng ký tự
Dữ liệu động đầu vào hợp lệ khi chỉ được thêm dòng trên ô này.</t>
        </r>
      </text>
    </comment>
    <comment ref="D20" authorId="0" shapeId="0" xr:uid="{00000000-0006-0000-0700-00003A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700-00003B000000}">
      <text>
        <r>
          <rPr>
            <sz val="10"/>
            <rFont val="Arial"/>
            <family val="2"/>
          </rPr>
          <t>Ô chỉ tiêu có định dạng ký tự
Dữ liệu động đầu vào hợp lệ khi chỉ được thêm dòng trên ô này.</t>
        </r>
      </text>
    </comment>
    <comment ref="F20" authorId="0" shapeId="0" xr:uid="{00000000-0006-0000-0700-00003C000000}">
      <text>
        <r>
          <rPr>
            <sz val="10"/>
            <rFont val="Arial"/>
            <family val="2"/>
          </rPr>
          <t>Ô chỉ tiêu có định dạng ký tự
Dữ liệu động đầu vào hợp lệ khi chỉ được thêm dòng trên ô này.</t>
        </r>
      </text>
    </comment>
    <comment ref="C21" authorId="0" shapeId="0" xr:uid="{00000000-0006-0000-0700-00003D000000}">
      <text>
        <r>
          <rPr>
            <sz val="10"/>
            <rFont val="Arial"/>
            <family val="2"/>
          </rPr>
          <t>Ô chỉ tiêu có định dạng ký tự</t>
        </r>
      </text>
    </comment>
    <comment ref="D21" authorId="0" shapeId="0" xr:uid="{00000000-0006-0000-0700-00003E000000}">
      <text>
        <r>
          <rPr>
            <sz val="10"/>
            <rFont val="Arial"/>
            <family val="2"/>
          </rPr>
          <t>Ô chỉ tiêu có định dạng số. Đơn vị tính x 1 (hoặc %)</t>
        </r>
      </text>
    </comment>
    <comment ref="E21" authorId="0" shapeId="0" xr:uid="{00000000-0006-0000-0700-00003F000000}">
      <text>
        <r>
          <rPr>
            <sz val="10"/>
            <rFont val="Arial"/>
            <family val="2"/>
          </rPr>
          <t>Ô chỉ tiêu có định dạng ký tự</t>
        </r>
      </text>
    </comment>
    <comment ref="F21" authorId="0" shapeId="0" xr:uid="{00000000-0006-0000-0700-000040000000}">
      <text>
        <r>
          <rPr>
            <sz val="10"/>
            <rFont val="Arial"/>
            <family val="2"/>
          </rPr>
          <t>Ô chỉ tiêu có định dạng ký tự</t>
        </r>
      </text>
    </comment>
    <comment ref="A23" authorId="0" shapeId="0" xr:uid="{00000000-0006-0000-0700-000041000000}">
      <text>
        <r>
          <rPr>
            <sz val="10"/>
            <rFont val="Arial"/>
            <family val="2"/>
          </rPr>
          <t>Ô chỉ tiêu có định dạng ký tự
Dữ liệu động đầu vào hợp lệ khi chỉ được thêm dòng trên ô này.</t>
        </r>
      </text>
    </comment>
    <comment ref="B23" authorId="0" shapeId="0" xr:uid="{00000000-0006-0000-0700-000042000000}">
      <text>
        <r>
          <rPr>
            <sz val="10"/>
            <rFont val="Arial"/>
            <family val="2"/>
          </rPr>
          <t>Ô chỉ tiêu có định dạng ký tự
Dữ liệu động đầu vào hợp lệ khi chỉ được thêm dòng trên ô này.</t>
        </r>
      </text>
    </comment>
    <comment ref="C23" authorId="0" shapeId="0" xr:uid="{00000000-0006-0000-0700-000043000000}">
      <text>
        <r>
          <rPr>
            <sz val="10"/>
            <rFont val="Arial"/>
            <family val="2"/>
          </rPr>
          <t>Ô chỉ tiêu có định dạng ký tự
Dữ liệu động đầu vào hợp lệ khi chỉ được thêm dòng trên ô này.</t>
        </r>
      </text>
    </comment>
    <comment ref="D23" authorId="0" shapeId="0" xr:uid="{00000000-0006-0000-0700-000044000000}">
      <text>
        <r>
          <rPr>
            <sz val="10"/>
            <rFont val="Arial"/>
            <family val="2"/>
          </rPr>
          <t>Ô chỉ tiêu có định dạng số. Đơn vị tính x 1 (hoặc %)
Dữ liệu động đầu vào hợp lệ khi chỉ được thêm dòng trên ô này.</t>
        </r>
      </text>
    </comment>
    <comment ref="E23" authorId="0" shapeId="0" xr:uid="{00000000-0006-0000-0700-000045000000}">
      <text>
        <r>
          <rPr>
            <sz val="10"/>
            <rFont val="Arial"/>
            <family val="2"/>
          </rPr>
          <t>Ô chỉ tiêu có định dạng số. Đơn vị tính x 1 (hoặc %)
Dữ liệu động đầu vào hợp lệ khi chỉ được thêm dòng trên ô này.</t>
        </r>
      </text>
    </comment>
    <comment ref="F23" authorId="0" shapeId="0" xr:uid="{00000000-0006-0000-0700-000046000000}">
      <text>
        <r>
          <rPr>
            <sz val="10"/>
            <rFont val="Arial"/>
            <family val="2"/>
          </rPr>
          <t>Ô chỉ tiêu có định dạng số. Đơn vị tính x 1 (hoặc %)
Dữ liệu động đầu vào hợp lệ khi chỉ được thêm dòng trên ô này.</t>
        </r>
      </text>
    </comment>
    <comment ref="C24" authorId="0" shapeId="0" xr:uid="{00000000-0006-0000-0700-000047000000}">
      <text>
        <r>
          <rPr>
            <sz val="10"/>
            <rFont val="Arial"/>
            <family val="2"/>
          </rPr>
          <t>Ô chỉ tiêu có định dạng ký tự</t>
        </r>
      </text>
    </comment>
    <comment ref="D24" authorId="0" shapeId="0" xr:uid="{00000000-0006-0000-0700-000048000000}">
      <text>
        <r>
          <rPr>
            <sz val="10"/>
            <rFont val="Arial"/>
            <family val="2"/>
          </rPr>
          <t>Ô chỉ tiêu có định dạng số. Đơn vị tính x 1 (hoặc %)</t>
        </r>
      </text>
    </comment>
    <comment ref="E24" authorId="0" shapeId="0" xr:uid="{00000000-0006-0000-0700-000049000000}">
      <text>
        <r>
          <rPr>
            <sz val="10"/>
            <rFont val="Arial"/>
            <family val="2"/>
          </rPr>
          <t>Ô chỉ tiêu có định dạng số. Đơn vị tính x 1 (hoặc %)</t>
        </r>
      </text>
    </comment>
    <comment ref="F24" authorId="0" shapeId="0" xr:uid="{00000000-0006-0000-0700-00004A000000}">
      <text>
        <r>
          <rPr>
            <sz val="10"/>
            <rFont val="Arial"/>
            <family val="2"/>
          </rPr>
          <t>Ô chỉ tiêu có định dạng số. Đơn vị tính x 1 (hoặc %)</t>
        </r>
      </text>
    </comment>
    <comment ref="A26" authorId="0" shapeId="0" xr:uid="{00000000-0006-0000-0700-00004B000000}">
      <text>
        <r>
          <rPr>
            <sz val="10"/>
            <rFont val="Arial"/>
            <family val="2"/>
          </rPr>
          <t>Ô chỉ tiêu có định dạng ký tự
Dữ liệu động đầu vào hợp lệ khi chỉ được thêm dòng trên ô này.</t>
        </r>
      </text>
    </comment>
    <comment ref="B26" authorId="0" shapeId="0" xr:uid="{00000000-0006-0000-0700-00004C000000}">
      <text>
        <r>
          <rPr>
            <sz val="10"/>
            <rFont val="Arial"/>
            <family val="2"/>
          </rPr>
          <t>Ô chỉ tiêu có định dạng ký tự
Dữ liệu động đầu vào hợp lệ khi chỉ được thêm dòng trên ô này.</t>
        </r>
      </text>
    </comment>
    <comment ref="C26" authorId="0" shapeId="0" xr:uid="{00000000-0006-0000-0700-00004D000000}">
      <text>
        <r>
          <rPr>
            <sz val="10"/>
            <rFont val="Arial"/>
            <family val="2"/>
          </rPr>
          <t>Ô chỉ tiêu có định dạng ký tự
Dữ liệu động đầu vào hợp lệ khi chỉ được thêm dòng trên ô này.</t>
        </r>
      </text>
    </comment>
    <comment ref="D26" authorId="0" shapeId="0" xr:uid="{00000000-0006-0000-0700-00004E000000}">
      <text>
        <r>
          <rPr>
            <sz val="10"/>
            <rFont val="Arial"/>
            <family val="2"/>
          </rPr>
          <t>Ô chỉ tiêu có định dạng số. Đơn vị tính x 1 (hoặc %)
Dữ liệu động đầu vào hợp lệ khi chỉ được thêm dòng trên ô này.</t>
        </r>
      </text>
    </comment>
    <comment ref="E26" authorId="0" shapeId="0" xr:uid="{00000000-0006-0000-0700-00004F000000}">
      <text>
        <r>
          <rPr>
            <sz val="10"/>
            <rFont val="Arial"/>
            <family val="2"/>
          </rPr>
          <t>Ô chỉ tiêu có định dạng ký tự
Dữ liệu động đầu vào hợp lệ khi chỉ được thêm dòng trên ô này.</t>
        </r>
      </text>
    </comment>
    <comment ref="F26" authorId="0" shapeId="0" xr:uid="{00000000-0006-0000-0700-000050000000}">
      <text>
        <r>
          <rPr>
            <sz val="10"/>
            <rFont val="Arial"/>
            <family val="2"/>
          </rPr>
          <t>Ô chỉ tiêu có định dạng ký tự
Dữ liệu động đầu vào hợp lệ khi chỉ được thêm dòng trên ô này.</t>
        </r>
      </text>
    </comment>
    <comment ref="C27" authorId="0" shapeId="0" xr:uid="{00000000-0006-0000-0700-000051000000}">
      <text>
        <r>
          <rPr>
            <sz val="10"/>
            <rFont val="Arial"/>
            <family val="2"/>
          </rPr>
          <t>Ô chỉ tiêu có định dạng ký tự</t>
        </r>
      </text>
    </comment>
    <comment ref="D27" authorId="0" shapeId="0" xr:uid="{00000000-0006-0000-0700-000052000000}">
      <text>
        <r>
          <rPr>
            <sz val="10"/>
            <rFont val="Arial"/>
            <family val="2"/>
          </rPr>
          <t>Ô chỉ tiêu có định dạng số. Đơn vị tính x 1 (hoặc %)</t>
        </r>
      </text>
    </comment>
    <comment ref="E27" authorId="0" shapeId="0" xr:uid="{00000000-0006-0000-0700-000053000000}">
      <text>
        <r>
          <rPr>
            <sz val="10"/>
            <rFont val="Arial"/>
            <family val="2"/>
          </rPr>
          <t>Ô chỉ tiêu có định dạng ký tự</t>
        </r>
      </text>
    </comment>
    <comment ref="F27" authorId="0" shapeId="0" xr:uid="{00000000-0006-0000-0700-000054000000}">
      <text>
        <r>
          <rPr>
            <sz val="10"/>
            <rFont val="Arial"/>
            <family val="2"/>
          </rPr>
          <t>Ô chỉ tiêu có định dạng ký tự</t>
        </r>
      </text>
    </comment>
    <comment ref="A29" authorId="0" shapeId="0" xr:uid="{00000000-0006-0000-0700-000055000000}">
      <text>
        <r>
          <rPr>
            <sz val="10"/>
            <rFont val="Arial"/>
            <family val="2"/>
          </rPr>
          <t>Ô chỉ tiêu có định dạng ký tự
Dữ liệu động đầu vào hợp lệ khi chỉ được thêm dòng trên ô này.</t>
        </r>
      </text>
    </comment>
    <comment ref="B29" authorId="0" shapeId="0" xr:uid="{00000000-0006-0000-0700-000056000000}">
      <text>
        <r>
          <rPr>
            <sz val="10"/>
            <rFont val="Arial"/>
            <family val="2"/>
          </rPr>
          <t>Ô chỉ tiêu có định dạng ký tự
Dữ liệu động đầu vào hợp lệ khi chỉ được thêm dòng trên ô này.</t>
        </r>
      </text>
    </comment>
    <comment ref="C29" authorId="0" shapeId="0" xr:uid="{00000000-0006-0000-0700-000057000000}">
      <text>
        <r>
          <rPr>
            <sz val="10"/>
            <rFont val="Arial"/>
            <family val="2"/>
          </rPr>
          <t>Ô chỉ tiêu có định dạng ký tự
Dữ liệu động đầu vào hợp lệ khi chỉ được thêm dòng trên ô này.</t>
        </r>
      </text>
    </comment>
    <comment ref="D29" authorId="0" shapeId="0" xr:uid="{00000000-0006-0000-0700-000058000000}">
      <text>
        <r>
          <rPr>
            <sz val="10"/>
            <rFont val="Arial"/>
            <family val="2"/>
          </rPr>
          <t>Ô chỉ tiêu có định dạng số. Đơn vị tính x 1 (hoặc %)
Dữ liệu động đầu vào hợp lệ khi chỉ được thêm dòng trên ô này.</t>
        </r>
      </text>
    </comment>
    <comment ref="E29" authorId="0" shapeId="0" xr:uid="{00000000-0006-0000-0700-000059000000}">
      <text>
        <r>
          <rPr>
            <sz val="10"/>
            <rFont val="Arial"/>
            <family val="2"/>
          </rPr>
          <t>Ô chỉ tiêu có định dạng ký tự
Dữ liệu động đầu vào hợp lệ khi chỉ được thêm dòng trên ô này.</t>
        </r>
      </text>
    </comment>
    <comment ref="F29" authorId="0" shapeId="0" xr:uid="{00000000-0006-0000-0700-00005A000000}">
      <text>
        <r>
          <rPr>
            <sz val="10"/>
            <rFont val="Arial"/>
            <family val="2"/>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800-000001000000}">
      <text>
        <r>
          <rPr>
            <sz val="10"/>
            <rFont val="Arial"/>
            <family val="2"/>
          </rPr>
          <t>Ô chỉ tiêu có định dạng ký tự</t>
        </r>
      </text>
    </comment>
    <comment ref="D3" authorId="0" shapeId="0" xr:uid="{00000000-0006-0000-0800-000002000000}">
      <text>
        <r>
          <rPr>
            <sz val="10"/>
            <rFont val="Arial"/>
            <family val="2"/>
          </rPr>
          <t>Ô chỉ tiêu có định dạng số. Đơn vị tính x 1 (hoặc %)</t>
        </r>
      </text>
    </comment>
    <comment ref="E3" authorId="0" shapeId="0" xr:uid="{00000000-0006-0000-0800-000003000000}">
      <text>
        <r>
          <rPr>
            <sz val="10"/>
            <rFont val="Arial"/>
            <family val="2"/>
          </rPr>
          <t>Ô chỉ tiêu có định dạng ký tự</t>
        </r>
      </text>
    </comment>
    <comment ref="F3" authorId="0" shapeId="0" xr:uid="{00000000-0006-0000-0800-000004000000}">
      <text>
        <r>
          <rPr>
            <sz val="10"/>
            <rFont val="Arial"/>
            <family val="2"/>
          </rPr>
          <t>Ô chỉ tiêu có định dạng ký tự</t>
        </r>
      </text>
    </comment>
    <comment ref="A5" authorId="0" shapeId="0" xr:uid="{00000000-0006-0000-0800-000005000000}">
      <text>
        <r>
          <rPr>
            <sz val="10"/>
            <rFont val="Arial"/>
            <family val="2"/>
          </rPr>
          <t>Ô chỉ tiêu có định dạng ký tự
Dữ liệu động đầu vào hợp lệ khi chỉ được thêm dòng trên ô này.</t>
        </r>
      </text>
    </comment>
    <comment ref="B5" authorId="0" shapeId="0" xr:uid="{00000000-0006-0000-0800-000006000000}">
      <text>
        <r>
          <rPr>
            <sz val="10"/>
            <rFont val="Arial"/>
            <family val="2"/>
          </rPr>
          <t>Ô chỉ tiêu có định dạng ký tự
Dữ liệu động đầu vào hợp lệ khi chỉ được thêm dòng trên ô này.</t>
        </r>
      </text>
    </comment>
    <comment ref="C5" authorId="0" shapeId="0" xr:uid="{00000000-0006-0000-0800-000007000000}">
      <text>
        <r>
          <rPr>
            <sz val="10"/>
            <rFont val="Arial"/>
            <family val="2"/>
          </rPr>
          <t>Ô chỉ tiêu có định dạng ký tự
Dữ liệu động đầu vào hợp lệ khi chỉ được thêm dòng trên ô này.</t>
        </r>
      </text>
    </comment>
    <comment ref="D5" authorId="0" shapeId="0" xr:uid="{00000000-0006-0000-0800-000008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800-000009000000}">
      <text>
        <r>
          <rPr>
            <sz val="10"/>
            <rFont val="Arial"/>
            <family val="2"/>
          </rPr>
          <t>Ô chỉ tiêu có định dạng ký tự
Dữ liệu động đầu vào hợp lệ khi chỉ được thêm dòng trên ô này.</t>
        </r>
      </text>
    </comment>
    <comment ref="F5" authorId="0" shapeId="0" xr:uid="{00000000-0006-0000-0800-00000A000000}">
      <text>
        <r>
          <rPr>
            <sz val="10"/>
            <rFont val="Arial"/>
            <family val="2"/>
          </rPr>
          <t>Ô chỉ tiêu có định dạng ký tự
Dữ liệu động đầu vào hợp lệ khi chỉ được thêm dòng trên ô này.</t>
        </r>
      </text>
    </comment>
    <comment ref="C6" authorId="0" shapeId="0" xr:uid="{00000000-0006-0000-0800-00000B000000}">
      <text>
        <r>
          <rPr>
            <sz val="10"/>
            <rFont val="Arial"/>
            <family val="2"/>
          </rPr>
          <t>Ô chỉ tiêu có định dạng ký tự</t>
        </r>
      </text>
    </comment>
    <comment ref="D6" authorId="0" shapeId="0" xr:uid="{00000000-0006-0000-0800-00000C000000}">
      <text>
        <r>
          <rPr>
            <sz val="10"/>
            <rFont val="Arial"/>
            <family val="2"/>
          </rPr>
          <t>Ô chỉ tiêu có định dạng số. Đơn vị tính x 1 (hoặc %)</t>
        </r>
      </text>
    </comment>
    <comment ref="E6" authorId="0" shapeId="0" xr:uid="{00000000-0006-0000-0800-00000D000000}">
      <text>
        <r>
          <rPr>
            <sz val="10"/>
            <rFont val="Arial"/>
            <family val="2"/>
          </rPr>
          <t>Ô chỉ tiêu có định dạng ký tự</t>
        </r>
      </text>
    </comment>
    <comment ref="F6" authorId="0" shapeId="0" xr:uid="{00000000-0006-0000-0800-00000E000000}">
      <text>
        <r>
          <rPr>
            <sz val="10"/>
            <rFont val="Arial"/>
            <family val="2"/>
          </rPr>
          <t>Ô chỉ tiêu có định dạng ký tự</t>
        </r>
      </text>
    </comment>
    <comment ref="A8" authorId="0" shapeId="0" xr:uid="{00000000-0006-0000-0800-00000F000000}">
      <text>
        <r>
          <rPr>
            <sz val="10"/>
            <rFont val="Arial"/>
            <family val="2"/>
          </rPr>
          <t>Ô chỉ tiêu có định dạng ký tự
Dữ liệu động đầu vào hợp lệ khi chỉ được thêm dòng trên ô này.</t>
        </r>
      </text>
    </comment>
    <comment ref="B8" authorId="0" shapeId="0" xr:uid="{00000000-0006-0000-0800-000010000000}">
      <text>
        <r>
          <rPr>
            <sz val="10"/>
            <rFont val="Arial"/>
            <family val="2"/>
          </rPr>
          <t>Ô chỉ tiêu có định dạng ký tự
Dữ liệu động đầu vào hợp lệ khi chỉ được thêm dòng trên ô này.</t>
        </r>
      </text>
    </comment>
    <comment ref="C8" authorId="0" shapeId="0" xr:uid="{00000000-0006-0000-0800-000011000000}">
      <text>
        <r>
          <rPr>
            <sz val="10"/>
            <rFont val="Arial"/>
            <family val="2"/>
          </rPr>
          <t>Ô chỉ tiêu có định dạng ký tự
Dữ liệu động đầu vào hợp lệ khi chỉ được thêm dòng trên ô này.</t>
        </r>
      </text>
    </comment>
    <comment ref="D8" authorId="0" shapeId="0" xr:uid="{00000000-0006-0000-0800-000012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800-000013000000}">
      <text>
        <r>
          <rPr>
            <sz val="10"/>
            <rFont val="Arial"/>
            <family val="2"/>
          </rPr>
          <t>Ô chỉ tiêu có định dạng ký tự
Dữ liệu động đầu vào hợp lệ khi chỉ được thêm dòng trên ô này.</t>
        </r>
      </text>
    </comment>
    <comment ref="F8" authorId="0" shapeId="0" xr:uid="{00000000-0006-0000-0800-000014000000}">
      <text>
        <r>
          <rPr>
            <sz val="10"/>
            <rFont val="Arial"/>
            <family val="2"/>
          </rPr>
          <t>Ô chỉ tiêu có định dạng ký tự
Dữ liệu động đầu vào hợp lệ khi chỉ được thêm dòng trên ô này.</t>
        </r>
      </text>
    </comment>
    <comment ref="C9" authorId="0" shapeId="0" xr:uid="{00000000-0006-0000-0800-000015000000}">
      <text>
        <r>
          <rPr>
            <sz val="10"/>
            <rFont val="Arial"/>
            <family val="2"/>
          </rPr>
          <t>Ô chỉ tiêu có định dạng ký tự</t>
        </r>
      </text>
    </comment>
    <comment ref="D9" authorId="0" shapeId="0" xr:uid="{00000000-0006-0000-0800-000016000000}">
      <text>
        <r>
          <rPr>
            <sz val="10"/>
            <rFont val="Arial"/>
            <family val="2"/>
          </rPr>
          <t>Ô chỉ tiêu có định dạng số. Đơn vị tính x 1 (hoặc %)</t>
        </r>
      </text>
    </comment>
    <comment ref="E9" authorId="0" shapeId="0" xr:uid="{00000000-0006-0000-0800-000017000000}">
      <text>
        <r>
          <rPr>
            <sz val="10"/>
            <rFont val="Arial"/>
            <family val="2"/>
          </rPr>
          <t>Ô chỉ tiêu có định dạng ký tự</t>
        </r>
      </text>
    </comment>
    <comment ref="F9" authorId="0" shapeId="0" xr:uid="{00000000-0006-0000-0800-000018000000}">
      <text>
        <r>
          <rPr>
            <sz val="10"/>
            <rFont val="Arial"/>
            <family val="2"/>
          </rPr>
          <t>Ô chỉ tiêu có định dạng ký tự</t>
        </r>
      </text>
    </comment>
    <comment ref="A11" authorId="0" shapeId="0" xr:uid="{00000000-0006-0000-0800-000019000000}">
      <text>
        <r>
          <rPr>
            <sz val="10"/>
            <rFont val="Arial"/>
            <family val="2"/>
          </rPr>
          <t>Ô chỉ tiêu có định dạng ký tự
Dữ liệu động đầu vào hợp lệ khi chỉ được thêm dòng trên ô này.</t>
        </r>
      </text>
    </comment>
    <comment ref="B11" authorId="0" shapeId="0" xr:uid="{00000000-0006-0000-0800-00001A000000}">
      <text>
        <r>
          <rPr>
            <sz val="10"/>
            <rFont val="Arial"/>
            <family val="2"/>
          </rPr>
          <t>Ô chỉ tiêu có định dạng ký tự
Dữ liệu động đầu vào hợp lệ khi chỉ được thêm dòng trên ô này.</t>
        </r>
      </text>
    </comment>
    <comment ref="C11" authorId="0" shapeId="0" xr:uid="{00000000-0006-0000-0800-00001B000000}">
      <text>
        <r>
          <rPr>
            <sz val="10"/>
            <rFont val="Arial"/>
            <family val="2"/>
          </rPr>
          <t>Ô chỉ tiêu có định dạng ký tự
Dữ liệu động đầu vào hợp lệ khi chỉ được thêm dòng trên ô này.</t>
        </r>
      </text>
    </comment>
    <comment ref="D11" authorId="0" shapeId="0" xr:uid="{00000000-0006-0000-0800-00001C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800-00001D000000}">
      <text>
        <r>
          <rPr>
            <sz val="10"/>
            <rFont val="Arial"/>
            <family val="2"/>
          </rPr>
          <t>Ô chỉ tiêu có định dạng ký tự
Dữ liệu động đầu vào hợp lệ khi chỉ được thêm dòng trên ô này.</t>
        </r>
      </text>
    </comment>
    <comment ref="F11" authorId="0" shapeId="0" xr:uid="{00000000-0006-0000-0800-00001E000000}">
      <text>
        <r>
          <rPr>
            <sz val="10"/>
            <rFont val="Arial"/>
            <family val="2"/>
          </rPr>
          <t>Ô chỉ tiêu có định dạng ký tự
Dữ liệu động đầu vào hợp lệ khi chỉ được thêm dòng trên ô này.</t>
        </r>
      </text>
    </comment>
    <comment ref="C12" authorId="0" shapeId="0" xr:uid="{00000000-0006-0000-0800-00001F000000}">
      <text>
        <r>
          <rPr>
            <sz val="10"/>
            <rFont val="Arial"/>
            <family val="2"/>
          </rPr>
          <t>Ô chỉ tiêu có định dạng ký tự</t>
        </r>
      </text>
    </comment>
    <comment ref="D12" authorId="0" shapeId="0" xr:uid="{00000000-0006-0000-0800-000020000000}">
      <text>
        <r>
          <rPr>
            <sz val="10"/>
            <rFont val="Arial"/>
            <family val="2"/>
          </rPr>
          <t>Ô chỉ tiêu có định dạng số. Đơn vị tính x 1 (hoặc %)</t>
        </r>
      </text>
    </comment>
    <comment ref="E12" authorId="0" shapeId="0" xr:uid="{00000000-0006-0000-0800-000021000000}">
      <text>
        <r>
          <rPr>
            <sz val="10"/>
            <rFont val="Arial"/>
            <family val="2"/>
          </rPr>
          <t>Ô chỉ tiêu có định dạng ký tự</t>
        </r>
      </text>
    </comment>
    <comment ref="F12" authorId="0" shapeId="0" xr:uid="{00000000-0006-0000-0800-000022000000}">
      <text>
        <r>
          <rPr>
            <sz val="10"/>
            <rFont val="Arial"/>
            <family val="2"/>
          </rPr>
          <t>Ô chỉ tiêu có định dạng ký tự</t>
        </r>
      </text>
    </comment>
    <comment ref="A14" authorId="0" shapeId="0" xr:uid="{00000000-0006-0000-0800-000023000000}">
      <text>
        <r>
          <rPr>
            <sz val="10"/>
            <rFont val="Arial"/>
            <family val="2"/>
          </rPr>
          <t>Ô chỉ tiêu có định dạng ký tự
Dữ liệu động đầu vào hợp lệ khi chỉ được thêm dòng trên ô này.</t>
        </r>
      </text>
    </comment>
    <comment ref="B14" authorId="0" shapeId="0" xr:uid="{00000000-0006-0000-0800-000024000000}">
      <text>
        <r>
          <rPr>
            <sz val="10"/>
            <rFont val="Arial"/>
            <family val="2"/>
          </rPr>
          <t>Ô chỉ tiêu có định dạng ký tự
Dữ liệu động đầu vào hợp lệ khi chỉ được thêm dòng trên ô này.</t>
        </r>
      </text>
    </comment>
    <comment ref="C14" authorId="0" shapeId="0" xr:uid="{00000000-0006-0000-0800-000025000000}">
      <text>
        <r>
          <rPr>
            <sz val="10"/>
            <rFont val="Arial"/>
            <family val="2"/>
          </rPr>
          <t>Ô chỉ tiêu có định dạng ký tự
Dữ liệu động đầu vào hợp lệ khi chỉ được thêm dòng trên ô này.</t>
        </r>
      </text>
    </comment>
    <comment ref="D14" authorId="0" shapeId="0" xr:uid="{00000000-0006-0000-0800-000026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800-000027000000}">
      <text>
        <r>
          <rPr>
            <sz val="10"/>
            <rFont val="Arial"/>
            <family val="2"/>
          </rPr>
          <t>Ô chỉ tiêu có định dạng ký tự
Dữ liệu động đầu vào hợp lệ khi chỉ được thêm dòng trên ô này.</t>
        </r>
      </text>
    </comment>
    <comment ref="F14" authorId="0" shapeId="0" xr:uid="{00000000-0006-0000-0800-000028000000}">
      <text>
        <r>
          <rPr>
            <sz val="10"/>
            <rFont val="Arial"/>
            <family val="2"/>
          </rPr>
          <t>Ô chỉ tiêu có định dạng ký tự
Dữ liệu động đầu vào hợp lệ khi chỉ được thêm dòng trên ô này.</t>
        </r>
      </text>
    </comment>
    <comment ref="C15" authorId="0" shapeId="0" xr:uid="{00000000-0006-0000-0800-000029000000}">
      <text>
        <r>
          <rPr>
            <sz val="10"/>
            <rFont val="Arial"/>
            <family val="2"/>
          </rPr>
          <t>Ô chỉ tiêu có định dạng ký tự</t>
        </r>
      </text>
    </comment>
    <comment ref="D15" authorId="0" shapeId="0" xr:uid="{00000000-0006-0000-0800-00002A000000}">
      <text>
        <r>
          <rPr>
            <sz val="10"/>
            <rFont val="Arial"/>
            <family val="2"/>
          </rPr>
          <t>Ô chỉ tiêu có định dạng số. Đơn vị tính x 1 (hoặc %)</t>
        </r>
      </text>
    </comment>
    <comment ref="E15" authorId="0" shapeId="0" xr:uid="{00000000-0006-0000-0800-00002B000000}">
      <text>
        <r>
          <rPr>
            <sz val="10"/>
            <rFont val="Arial"/>
            <family val="2"/>
          </rPr>
          <t>Ô chỉ tiêu có định dạng ký tự</t>
        </r>
      </text>
    </comment>
    <comment ref="F15" authorId="0" shapeId="0" xr:uid="{00000000-0006-0000-0800-00002C000000}">
      <text>
        <r>
          <rPr>
            <sz val="10"/>
            <rFont val="Arial"/>
            <family val="2"/>
          </rPr>
          <t>Ô chỉ tiêu có định dạng ký tự</t>
        </r>
      </text>
    </comment>
    <comment ref="A17" authorId="0" shapeId="0" xr:uid="{00000000-0006-0000-0800-00002D000000}">
      <text>
        <r>
          <rPr>
            <sz val="10"/>
            <rFont val="Arial"/>
            <family val="2"/>
          </rPr>
          <t>Ô chỉ tiêu có định dạng ký tự
Dữ liệu động đầu vào hợp lệ khi chỉ được thêm dòng trên ô này.</t>
        </r>
      </text>
    </comment>
    <comment ref="B17" authorId="0" shapeId="0" xr:uid="{00000000-0006-0000-0800-00002E000000}">
      <text>
        <r>
          <rPr>
            <sz val="10"/>
            <rFont val="Arial"/>
            <family val="2"/>
          </rPr>
          <t>Ô chỉ tiêu có định dạng ký tự
Dữ liệu động đầu vào hợp lệ khi chỉ được thêm dòng trên ô này.</t>
        </r>
      </text>
    </comment>
    <comment ref="C17" authorId="0" shapeId="0" xr:uid="{00000000-0006-0000-0800-00002F000000}">
      <text>
        <r>
          <rPr>
            <sz val="10"/>
            <rFont val="Arial"/>
            <family val="2"/>
          </rPr>
          <t>Ô chỉ tiêu có định dạng ký tự
Dữ liệu động đầu vào hợp lệ khi chỉ được thêm dòng trên ô này.</t>
        </r>
      </text>
    </comment>
    <comment ref="D17" authorId="0" shapeId="0" xr:uid="{00000000-0006-0000-0800-000030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800-000031000000}">
      <text>
        <r>
          <rPr>
            <sz val="10"/>
            <rFont val="Arial"/>
            <family val="2"/>
          </rPr>
          <t>Ô chỉ tiêu có định dạng ký tự
Dữ liệu động đầu vào hợp lệ khi chỉ được thêm dòng trên ô này.</t>
        </r>
      </text>
    </comment>
    <comment ref="F17" authorId="0" shapeId="0" xr:uid="{00000000-0006-0000-0800-000032000000}">
      <text>
        <r>
          <rPr>
            <sz val="10"/>
            <rFont val="Arial"/>
            <family val="2"/>
          </rPr>
          <t>Ô chỉ tiêu có định dạng ký tự
Dữ liệu động đầu vào hợp lệ khi chỉ được thêm dòng trên ô này.</t>
        </r>
      </text>
    </comment>
    <comment ref="C18" authorId="0" shapeId="0" xr:uid="{00000000-0006-0000-0800-000033000000}">
      <text>
        <r>
          <rPr>
            <sz val="10"/>
            <rFont val="Arial"/>
            <family val="2"/>
          </rPr>
          <t>Ô chỉ tiêu có định dạng ký tự</t>
        </r>
      </text>
    </comment>
    <comment ref="D18" authorId="0" shapeId="0" xr:uid="{00000000-0006-0000-0800-000034000000}">
      <text>
        <r>
          <rPr>
            <sz val="10"/>
            <rFont val="Arial"/>
            <family val="2"/>
          </rPr>
          <t>Ô chỉ tiêu có định dạng số. Đơn vị tính x 1 (hoặc %)</t>
        </r>
      </text>
    </comment>
    <comment ref="E18" authorId="0" shapeId="0" xr:uid="{00000000-0006-0000-0800-000035000000}">
      <text>
        <r>
          <rPr>
            <sz val="10"/>
            <rFont val="Arial"/>
            <family val="2"/>
          </rPr>
          <t>Ô chỉ tiêu có định dạng ký tự</t>
        </r>
      </text>
    </comment>
    <comment ref="F18" authorId="0" shapeId="0" xr:uid="{00000000-0006-0000-0800-000036000000}">
      <text>
        <r>
          <rPr>
            <sz val="10"/>
            <rFont val="Arial"/>
            <family val="2"/>
          </rPr>
          <t>Ô chỉ tiêu có định dạng ký tự</t>
        </r>
      </text>
    </comment>
    <comment ref="A20" authorId="0" shapeId="0" xr:uid="{00000000-0006-0000-0800-000037000000}">
      <text>
        <r>
          <rPr>
            <sz val="10"/>
            <rFont val="Arial"/>
            <family val="2"/>
          </rPr>
          <t>Ô chỉ tiêu có định dạng ký tự
Dữ liệu động đầu vào hợp lệ khi chỉ được thêm dòng trên ô này.</t>
        </r>
      </text>
    </comment>
    <comment ref="B20" authorId="0" shapeId="0" xr:uid="{00000000-0006-0000-0800-000038000000}">
      <text>
        <r>
          <rPr>
            <sz val="10"/>
            <rFont val="Arial"/>
            <family val="2"/>
          </rPr>
          <t>Ô chỉ tiêu có định dạng ký tự
Dữ liệu động đầu vào hợp lệ khi chỉ được thêm dòng trên ô này.</t>
        </r>
      </text>
    </comment>
    <comment ref="C20" authorId="0" shapeId="0" xr:uid="{00000000-0006-0000-0800-000039000000}">
      <text>
        <r>
          <rPr>
            <sz val="10"/>
            <rFont val="Arial"/>
            <family val="2"/>
          </rPr>
          <t>Ô chỉ tiêu có định dạng ký tự
Dữ liệu động đầu vào hợp lệ khi chỉ được thêm dòng trên ô này.</t>
        </r>
      </text>
    </comment>
    <comment ref="D20" authorId="0" shapeId="0" xr:uid="{00000000-0006-0000-0800-00003A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800-00003B000000}">
      <text>
        <r>
          <rPr>
            <sz val="10"/>
            <rFont val="Arial"/>
            <family val="2"/>
          </rPr>
          <t>Ô chỉ tiêu có định dạng ký tự
Dữ liệu động đầu vào hợp lệ khi chỉ được thêm dòng trên ô này.</t>
        </r>
      </text>
    </comment>
    <comment ref="F20" authorId="0" shapeId="0" xr:uid="{00000000-0006-0000-0800-00003C000000}">
      <text>
        <r>
          <rPr>
            <sz val="10"/>
            <rFont val="Arial"/>
            <family val="2"/>
          </rPr>
          <t>Ô chỉ tiêu có định dạng ký tự
Dữ liệu động đầu vào hợp lệ khi chỉ được thêm dòng trên ô này.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900-000001000000}">
      <text>
        <r>
          <rPr>
            <sz val="10"/>
            <rFont val="Arial"/>
            <family val="2"/>
          </rPr>
          <t>Ô chỉ tiêu có định dạng số. Đơn vị tính x 1 (hoặc %)
Dữ liệu động đầu vào hợp lệ khi chỉ được thêm dòng trên ô này.</t>
        </r>
      </text>
    </comment>
    <comment ref="B3" authorId="0" shapeId="0" xr:uid="{00000000-0006-0000-0900-000002000000}">
      <text>
        <r>
          <rPr>
            <sz val="10"/>
            <rFont val="Arial"/>
            <family val="2"/>
          </rPr>
          <t>Ô chỉ tiêu có định dạng ký tự
Dữ liệu động đầu vào hợp lệ khi chỉ được thêm dòng trên ô này.</t>
        </r>
      </text>
    </comment>
    <comment ref="C3" authorId="0" shapeId="0" xr:uid="{00000000-0006-0000-0900-00000300000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<sst xmlns="http://schemas.openxmlformats.org/spreadsheetml/2006/main" count="1289" uniqueCount="405">
  <si>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</si>
  <si>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</si>
  <si>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</si>
  <si>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</si>
  <si>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</si>
  <si>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</si>
  <si>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</si>
  <si>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</si>
  <si>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</si>
  <si>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</si>
  <si>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</si>
  <si>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</si>
  <si>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</si>
  <si>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</si>
  <si>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</si>
  <si>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</si>
  <si>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</si>
  <si>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</si>
  <si>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</si>
  <si>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</si>
  <si>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</si>
  <si>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</si>
  <si>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</si>
  <si>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</si>
  <si>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</si>
  <si>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</si>
  <si>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</si>
  <si>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</si>
  <si>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</si>
  <si>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</si>
  <si>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</si>
  <si>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</si>
  <si>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</si>
  <si>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</si>
  <si>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</si>
  <si>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</si>
  <si>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</si>
  <si>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</si>
  <si>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</si>
  <si>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</si>
  <si>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</si>
  <si>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</si>
  <si>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</si>
  <si>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</si>
  <si>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</si>
  <si>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</si>
  <si>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</si>
  <si>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</si>
  <si>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</si>
  <si>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</si>
  <si>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</si>
  <si>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</si>
  <si>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</si>
  <si>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</si>
  <si>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</si>
  <si>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</si>
  <si>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</si>
  <si>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</si>
  <si>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</si>
  <si>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</si>
  <si>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</si>
  <si>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</si>
  <si>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</si>
  <si>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</si>
  <si>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</si>
  <si>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</si>
  <si>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</si>
  <si>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</si>
  <si>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</si>
  <si>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</si>
  <si>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</si>
  <si>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</si>
  <si>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</si>
  <si>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</si>
  <si>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</si>
  <si>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</si>
  <si>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</si>
  <si>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</si>
  <si>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</si>
  <si>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</si>
  <si>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</si>
  <si>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</si>
  <si>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</si>
  <si>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</si>
  <si>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</si>
  <si>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</si>
  <si>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</si>
  <si>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</si>
  <si>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</si>
  <si>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</si>
  <si>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</si>
  <si>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</si>
  <si>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</si>
  <si>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</si>
  <si>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</si>
  <si>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</si>
  <si>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</si>
  <si>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</si>
  <si>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</si>
  <si>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</si>
  <si>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</si>
  <si>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</si>
  <si>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</si>
  <si>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</si>
  <si>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</si>
  <si>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</si>
  <si>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</si>
  <si>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</si>
  <si>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</si>
  <si>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</si>
  <si>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</si>
  <si>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</si>
  <si>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</si>
  <si>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</si>
  <si>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</si>
  <si>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</si>
  <si>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</si>
  <si>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</si>
  <si>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</si>
  <si>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</si>
  <si>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</si>
  <si>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</si>
  <si>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</si>
  <si>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</si>
  <si>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</si>
  <si>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</si>
  <si>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</si>
  <si>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</si>
  <si>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</si>
  <si>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</si>
  <si>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</si>
  <si>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</si>
  <si>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</si>
  <si>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</si>
  <si>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</si>
  <si>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</si>
  <si>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</si>
  <si>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</si>
  <si>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</si>
  <si>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</si>
  <si>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</si>
  <si>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</si>
  <si>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</si>
  <si>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</si>
  <si>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</si>
  <si>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</si>
  <si>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</si>
  <si>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</si>
  <si>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</si>
  <si>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</si>
  <si>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</si>
  <si>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</si>
  <si>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</si>
  <si>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</si>
  <si>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</si>
  <si>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</si>
  <si>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</si>
  <si>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</si>
  <si>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</si>
  <si>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</si>
  <si>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</si>
  <si>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</si>
  <si>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</si>
  <si>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</si>
  <si>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</si>
  <si>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</si>
  <si>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</si>
  <si>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</si>
  <si>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</si>
  <si>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</si>
  <si>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</si>
  <si>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</si>
  <si>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</si>
  <si>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</si>
  <si>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</si>
  <si>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</si>
  <si>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</si>
  <si>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</si>
  <si>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</si>
  <si>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</si>
  <si>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</si>
  <si>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</si>
  <si>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</si>
  <si>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</si>
  <si>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</si>
  <si>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</si>
  <si>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</si>
  <si>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</si>
  <si>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</si>
  <si>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</si>
  <si>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</si>
  <si>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</si>
  <si>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</si>
  <si>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</si>
  <si>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</si>
  <si>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</si>
  <si>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</si>
  <si>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</si>
  <si>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</si>
  <si>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</si>
  <si>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</si>
  <si>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</si>
  <si>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</si>
  <si>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</si>
  <si>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</si>
  <si>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</si>
  <si>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</si>
  <si>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</si>
  <si>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</si>
  <si>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</si>
  <si>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</si>
  <si>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</si>
  <si>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</si>
  <si>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</si>
  <si>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</si>
  <si>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</si>
  <si>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</si>
  <si>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</si>
  <si>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</si>
  <si>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</si>
  <si>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</si>
  <si>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</si>
  <si>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</si>
  <si>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</si>
  <si>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</si>
  <si>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</si>
  <si>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</si>
  <si>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</si>
  <si>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</si>
  <si>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</si>
  <si>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</si>
  <si>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</si>
  <si>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</si>
  <si>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</si>
  <si>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</si>
  <si>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</si>
  <si>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</si>
  <si>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</si>
  <si>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</si>
  <si>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</si>
  <si>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</si>
  <si>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</si>
  <si>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</si>
  <si>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</si>
  <si>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</si>
  <si>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</si>
  <si>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</si>
  <si>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</si>
  <si>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</si>
  <si>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</si>
  <si>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</si>
  <si>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</si>
  <si>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</si>
  <si>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</si>
  <si>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</si>
  <si>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</si>
  <si>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</si>
  <si>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</si>
  <si>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</si>
  <si>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</si>
  <si>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</si>
  <si>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</si>
  <si>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</si>
  <si>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</si>
  <si>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</si>
  <si>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</si>
  <si>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</si>
  <si>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</si>
  <si>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</si>
  <si>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</si>
  <si>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</si>
  <si>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</si>
  <si>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</si>
  <si>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</si>
  <si>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</si>
  <si>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</si>
  <si>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</si>
  <si>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</si>
  <si>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</si>
  <si>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</si>
  <si>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</si>
  <si>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</si>
  <si>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</si>
  <si>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</si>
  <si>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</si>
  <si>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</si>
  <si>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</si>
  <si>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</si>
  <si>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</si>
  <si>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</si>
  <si>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</si>
  <si>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</si>
  <si>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</si>
  <si>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</si>
  <si>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</si>
  <si>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Tên (mã) các công ty chứng khoán (có giá trị giao dịch vượt quá 5% tổng giá trị giao dịch kỳ báo cáo)</t>
  </si>
  <si>
    <t>Quan hệ với công ty quản lý quỹ</t>
  </si>
  <si>
    <t>Tỷ lệ giao dịch của quỹ/công ty tại từng công ty chứng khoán</t>
  </si>
  <si>
    <t>Giá dịch vụ giao dịch bình quân</t>
  </si>
  <si>
    <t>Giá dịch vụ giao dịch bình quân trên thị trường</t>
  </si>
  <si>
    <t>Giá trị giao dịch trong kỳ báo cáo của quỹ</t>
  </si>
  <si>
    <t>Tổng giá trị giao dịch trong kỳ báo cáo của quỹ/ công ty</t>
  </si>
  <si>
    <t>Tỷ lệ giao dịch của quỹ/công ty qua công ty chứng khoán trong kỳ báo cáo</t>
  </si>
  <si>
    <t>(1)</t>
  </si>
  <si>
    <t>(2)</t>
  </si>
  <si>
    <t>(3)</t>
  </si>
  <si>
    <t>(4)</t>
  </si>
  <si>
    <t>(5)</t>
  </si>
  <si>
    <t>(6) = (4)/(5) (%)</t>
  </si>
  <si>
    <t>(7)</t>
  </si>
  <si>
    <t>(8)</t>
  </si>
  <si>
    <t>Thông tin về người có liên quan (nêu chi tiết tên cá nhân, tổ chức)</t>
  </si>
  <si>
    <t>Số Giấy CMND/ CCCD/Hộ chiếu/ Số Giấy chứng nhận đăng ký doanh nghiệp</t>
  </si>
  <si>
    <t>Thông tin về giao dịch</t>
  </si>
  <si>
    <t>Tổng giá trị giao dịch (VND)</t>
  </si>
  <si>
    <t>Loại tài sản giao dịch (liệt kê chi tiết)</t>
  </si>
  <si>
    <t>Thời điểm thực hiện/ Mức giao dịch (VND)</t>
  </si>
  <si>
    <t>Nhân viên công ty quản lý quỹ</t>
  </si>
  <si>
    <t>Thành viên Hội đồng quản trị/ Hội đồng thành viên, cổ đông lớn, thành viên góp vốn trên 5% vốn điều lệ của công ty quản lý quỹ, người đại diện ủy quyền của các đối tượng này</t>
  </si>
  <si>
    <t>Các giao dịch với Công ty quản lý quỹ</t>
  </si>
  <si>
    <t>Ngân hàng giám sát</t>
  </si>
  <si>
    <t>Thành viên Ban đại diện quỹ/Hội đồng quản trị công ty ĐTCK</t>
  </si>
  <si>
    <t>Nhà đầu tư sở hữu từ 5% Vốn điều lệ của quỹ và người đại diện theo ủy quyền của nhà đầu tư này</t>
  </si>
  <si>
    <t>Người có quyền lợi liên quan tới các cá nhân, tổ chức tại I, II, II, IV, V, VII</t>
  </si>
  <si>
    <t>Quỹ/Công ty đầu tư chứng khoán được quản lý bởi cùng công ty quản lý quỹ</t>
  </si>
  <si>
    <t>Các trường hợp khác theo quy định của Điều lệ</t>
  </si>
  <si>
    <t>Thông tin về đối tác giao dịch của Quỹ/Công ty đầu tư (nêu chi tiết tên cá nhân, tổ chức)</t>
  </si>
  <si>
    <t>Số Giấy CMND/ CCCD/Hộ chiếu/Số Giấy chứng nhận đăng ký doanh nghiệp</t>
  </si>
  <si>
    <t>Tổng giá trị giao dịch</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</si>
  <si>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</si>
  <si>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</si>
  <si>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</si>
  <si>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</si>
  <si>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</si>
  <si>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</si>
  <si>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</si>
  <si>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Tham chiếu</t>
  </si>
  <si>
    <t>Năm</t>
  </si>
  <si>
    <t>2. Tên Ngân hàng giám sát:Ngân hàng TNHH Một thành viên Standard Chartered (Việt Nam)</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</si>
  <si>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</si>
  <si>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</si>
  <si>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</si>
  <si>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</si>
  <si>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</si>
  <si>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</si>
  <si>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</si>
  <si>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</si>
  <si>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</si>
  <si>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</si>
  <si>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</si>
  <si>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</si>
  <si>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</si>
  <si>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</si>
  <si>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</si>
  <si>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2261.1</t>
  </si>
  <si>
    <t>1. Tên Công ty quản lý quỹ: Công ty Cổ phần Quản lý Quỹ Kỹ Thương</t>
  </si>
  <si>
    <t>3. Tên Quỹ: Quỹ Đầu tư Cổ phiếu Techcom (TCEF)</t>
  </si>
  <si>
    <t>Phí Tuấn Thành</t>
  </si>
  <si>
    <t>Phó Tổng Giám Đốc</t>
  </si>
  <si>
    <t>ACB</t>
  </si>
  <si>
    <t>2246.1</t>
  </si>
  <si>
    <t>2246.2</t>
  </si>
  <si>
    <t>2246.3</t>
  </si>
  <si>
    <t>CTG</t>
  </si>
  <si>
    <t>2246.4</t>
  </si>
  <si>
    <t>FPT</t>
  </si>
  <si>
    <t>2246.5</t>
  </si>
  <si>
    <t>GAS</t>
  </si>
  <si>
    <t>2246.6</t>
  </si>
  <si>
    <t>GVR</t>
  </si>
  <si>
    <t>2246.7</t>
  </si>
  <si>
    <t>2246.8</t>
  </si>
  <si>
    <t>2246.9</t>
  </si>
  <si>
    <t>2246.10</t>
  </si>
  <si>
    <t>MBB</t>
  </si>
  <si>
    <t>2246.11</t>
  </si>
  <si>
    <t>MSN</t>
  </si>
  <si>
    <t>2246.12</t>
  </si>
  <si>
    <t>MWG</t>
  </si>
  <si>
    <t>2246.13</t>
  </si>
  <si>
    <t>2246.14</t>
  </si>
  <si>
    <t>2246.15</t>
  </si>
  <si>
    <t>2246.16</t>
  </si>
  <si>
    <t>POW</t>
  </si>
  <si>
    <t>STB</t>
  </si>
  <si>
    <t>TPB</t>
  </si>
  <si>
    <t>VCB</t>
  </si>
  <si>
    <t>VHM</t>
  </si>
  <si>
    <t>VIC</t>
  </si>
  <si>
    <t>VPB</t>
  </si>
  <si>
    <t>Trịnh Hoài Nam</t>
  </si>
  <si>
    <t>Phó Phòng Dịch vụ Quản trị và Giám sát Quỹ</t>
  </si>
  <si>
    <t>14</t>
  </si>
  <si>
    <t>VIB</t>
  </si>
  <si>
    <t>15</t>
  </si>
  <si>
    <t>16</t>
  </si>
  <si>
    <t>Công ty cổ phần chứng khoán Thành phố Hồ Chí Minh
HO CHI MINH CITY SECURITIES CORPORATION</t>
  </si>
  <si>
    <t>Không/No</t>
  </si>
  <si>
    <t>0.00% - 0.45%</t>
  </si>
  <si>
    <t>Công ty cổ phần chứng khoán MB
MB SECURITIES JOINT STOCK COMPANY</t>
  </si>
  <si>
    <t>Công ty cổ phần chứng khoán SSI
SSI SECURITIES CORPORATION</t>
  </si>
  <si>
    <t>Công ty cổ phần chứng khoán kỹ thương
TECHCOM SECURITIES JOINT STOCK COMPANY</t>
  </si>
  <si>
    <t>Có/Yes</t>
  </si>
  <si>
    <t>Công ty cổ phần chứng khoán Bản Việt
VIET CAPITAL SECURITIES JOINT STOCK COMPANY</t>
  </si>
  <si>
    <t>4. Ngày lập báo cáo: Ngày 15 tháng 03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</si>
</sst>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_);_(* \(#,##0.00\);_(* &quot;-&quot;_);_(@_)"/>
  </numFmts>
  <fonts count="17">
    <font>
      <sz val="10"/>
      <name val="Arial"/>
    </font>
    <font>
      <sz val="10"/>
      <name val="Arial"/>
      <family val="2"/>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name val="Times New Roman"/>
      <family val="1"/>
    </font>
    <font>
      <sz val="12"/>
      <name val="Times New Roman"/>
      <family val="1"/>
    </font>
    <font>
      <b/>
      <sz val="12"/>
      <name val="Times New Roman"/>
      <family val="1"/>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3">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0" fontId="14" fillId="2" borderId="1" xfId="0" applyFont="1" applyFill="1" applyBorder="1" applyAlignment="1">
      <alignment horizontal="center"/>
    </xf>
    <xf numFmtId="0" fontId="15" fillId="0" borderId="0" xfId="0" applyFont="1" applyAlignment="1">
      <alignment horizontal="left"/>
    </xf>
    <xf numFmtId="0" fontId="15" fillId="0" borderId="0" xfId="0" applyFont="1"/>
    <xf numFmtId="0" fontId="15" fillId="0" borderId="0" xfId="0" applyFont="1" applyAlignment="1">
      <alignment wrapText="1"/>
    </xf>
    <xf numFmtId="0" fontId="15" fillId="0" borderId="0" xfId="0" applyFont="1" applyAlignment="1">
      <alignment horizontal="center"/>
    </xf>
    <xf numFmtId="0" fontId="15" fillId="0" borderId="0" xfId="0" applyFont="1" applyAlignment="1">
      <alignment horizontal="right"/>
    </xf>
    <xf numFmtId="164" fontId="15" fillId="0" borderId="1" xfId="1" applyNumberFormat="1" applyFont="1" applyBorder="1" applyAlignment="1">
      <alignment horizontal="right"/>
    </xf>
    <xf numFmtId="10" fontId="15" fillId="0" borderId="1" xfId="2" applyNumberFormat="1" applyFont="1" applyBorder="1" applyAlignment="1">
      <alignment horizontal="right"/>
    </xf>
    <xf numFmtId="0" fontId="16" fillId="2" borderId="1" xfId="0" applyFont="1" applyFill="1" applyBorder="1" applyAlignment="1">
      <alignment horizontal="center" vertical="justify"/>
    </xf>
    <xf numFmtId="0" fontId="16" fillId="0" borderId="1" xfId="0" applyFont="1" applyBorder="1" applyAlignment="1">
      <alignment horizontal="left"/>
    </xf>
    <xf numFmtId="10" fontId="15" fillId="0" borderId="1" xfId="2" applyNumberFormat="1" applyFont="1" applyFill="1" applyBorder="1" applyAlignment="1">
      <alignment horizontal="right"/>
    </xf>
    <xf numFmtId="164" fontId="16" fillId="0" borderId="1" xfId="1" applyNumberFormat="1" applyFont="1" applyBorder="1" applyAlignment="1">
      <alignment horizontal="right"/>
    </xf>
    <xf numFmtId="10" fontId="16" fillId="0" borderId="1" xfId="2" applyNumberFormat="1" applyFont="1" applyBorder="1" applyAlignment="1">
      <alignment horizontal="right"/>
    </xf>
    <xf numFmtId="164" fontId="15" fillId="0" borderId="1" xfId="1" applyNumberFormat="1" applyFont="1" applyBorder="1" applyAlignment="1">
      <alignment horizontal="left"/>
    </xf>
    <xf numFmtId="49" fontId="15" fillId="0" borderId="1" xfId="1" applyNumberFormat="1" applyFont="1" applyBorder="1" applyAlignment="1">
      <alignment horizontal="left"/>
    </xf>
    <xf numFmtId="164" fontId="16" fillId="0" borderId="1" xfId="1" applyNumberFormat="1" applyFont="1" applyBorder="1" applyAlignment="1">
      <alignment horizontal="left"/>
    </xf>
    <xf numFmtId="0" fontId="15" fillId="0" borderId="1" xfId="0" applyFont="1" applyBorder="1" applyAlignment="1">
      <alignment horizontal="right"/>
    </xf>
    <xf numFmtId="0" fontId="16" fillId="0" borderId="1" xfId="0" applyFont="1" applyBorder="1" applyAlignment="1">
      <alignment horizontal="right"/>
    </xf>
    <xf numFmtId="0" fontId="15" fillId="0" borderId="1" xfId="0" applyFont="1" applyBorder="1" applyAlignment="1">
      <alignment horizontal="left"/>
    </xf>
    <xf numFmtId="43" fontId="7" fillId="0" borderId="1" xfId="0" applyNumberFormat="1" applyFont="1" applyBorder="1" applyAlignment="1">
      <alignment horizontal="right"/>
    </xf>
    <xf numFmtId="10" fontId="7" fillId="0" borderId="1" xfId="0" applyNumberFormat="1" applyFont="1" applyBorder="1" applyAlignment="1">
      <alignment horizontal="right"/>
    </xf>
    <xf numFmtId="4" fontId="7" fillId="0" borderId="1" xfId="0" applyNumberFormat="1" applyFont="1" applyBorder="1" applyAlignment="1">
      <alignment horizontal="left"/>
    </xf>
    <xf numFmtId="0" fontId="3" fillId="0" borderId="0" xfId="0" applyFont="1"/>
    <xf numFmtId="0" fontId="3" fillId="0" borderId="0" xfId="0" applyFont="1" applyAlignment="1">
      <alignment vertical="top"/>
    </xf>
    <xf numFmtId="164" fontId="7" fillId="0" borderId="1" xfId="0" applyNumberFormat="1" applyFont="1" applyBorder="1" applyAlignment="1">
      <alignment horizontal="left"/>
    </xf>
    <xf numFmtId="164" fontId="7" fillId="0" borderId="1" xfId="0" applyNumberFormat="1" applyFont="1" applyBorder="1" applyAlignment="1">
      <alignment horizontal="right"/>
    </xf>
    <xf numFmtId="10" fontId="7" fillId="0" borderId="1" xfId="0" applyNumberFormat="1" applyFont="1" applyBorder="1" applyAlignment="1"/>
    <xf numFmtId="37" fontId="7" fillId="0" borderId="1" xfId="0" applyNumberFormat="1" applyFont="1" applyBorder="1" applyAlignment="1"/>
    <xf numFmtId="41" fontId="15" fillId="0" borderId="1" xfId="1" applyNumberFormat="1" applyFont="1" applyBorder="1" applyAlignment="1">
      <alignment horizontal="right"/>
    </xf>
    <xf numFmtId="0" fontId="3" fillId="0" borderId="1" xfId="0" applyFont="1" applyBorder="1" applyAlignment="1">
      <alignment horizontal="left" vertical="top" wrapText="1"/>
    </xf>
    <xf numFmtId="43" fontId="15" fillId="0" borderId="1" xfId="1" applyNumberFormat="1" applyFont="1" applyBorder="1" applyAlignment="1">
      <alignment horizontal="right"/>
    </xf>
    <xf numFmtId="164" fontId="3" fillId="0" borderId="1" xfId="1" applyNumberFormat="1" applyFont="1" applyBorder="1" applyAlignment="1">
      <alignment horizontal="right"/>
    </xf>
    <xf numFmtId="165" fontId="15" fillId="0" borderId="1" xfId="1" applyNumberFormat="1" applyFont="1" applyBorder="1" applyAlignment="1">
      <alignment horizontal="right"/>
    </xf>
    <xf numFmtId="164" fontId="15" fillId="3" borderId="1" xfId="1" applyNumberFormat="1" applyFont="1" applyFill="1" applyBorder="1" applyAlignment="1">
      <alignment horizontal="right"/>
    </xf>
    <xf numFmtId="164" fontId="3" fillId="3" borderId="1" xfId="1" applyNumberFormat="1" applyFont="1" applyFill="1" applyBorder="1" applyAlignment="1">
      <alignment horizontal="right"/>
    </xf>
    <xf numFmtId="0" fontId="0" fillId="3" borderId="0" xfId="0" applyFill="1"/>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5" fillId="0" borderId="0" xfId="0" applyFont="1" applyAlignment="1">
      <alignment horizontal="left"/>
    </xf>
    <xf numFmtId="0" fontId="12" fillId="0" borderId="1" xfId="0" applyFont="1" applyBorder="1" applyAlignment="1">
      <alignment horizontal="left"/>
    </xf>
    <xf numFmtId="0" fontId="11" fillId="2" borderId="1" xfId="0" applyFont="1" applyFill="1" applyBorder="1" applyAlignment="1">
      <alignment horizontal="center" vertical="justify"/>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D44"/>
  <sheetViews>
    <sheetView topLeftCell="A4" workbookViewId="0">
      <selection activeCell="A13" sqref="A13"/>
    </sheetView>
  </sheetViews>
  <sheetFormatPr defaultRowHeight="12.5"/>
  <cols>
    <col min="1" max="1" width="32.81640625" customWidth="1"/>
    <col min="2" max="2" width="12" customWidth="1"/>
    <col min="3" max="3" width="81.1796875" customWidth="1"/>
    <col min="4" max="4" width="37" customWidth="1"/>
  </cols>
  <sheetData>
    <row r="1" spans="1:4" ht="15" customHeight="1">
      <c r="A1" s="48" t="s">
        <v>0</v>
      </c>
      <c r="B1" s="48"/>
      <c r="C1" s="48"/>
      <c r="D1" s="48"/>
    </row>
    <row r="2" spans="1:4" ht="9" customHeight="1">
      <c r="A2" s="48"/>
      <c r="B2" s="48"/>
      <c r="C2" s="48"/>
      <c r="D2" s="48"/>
    </row>
    <row r="3" spans="1:4" ht="15" customHeight="1">
      <c r="A3" s="1" t="s">
        <v>1</v>
      </c>
      <c r="B3" s="1" t="s">
        <v>1</v>
      </c>
      <c r="C3" s="2" t="s">
        <v>2</v>
      </c>
      <c r="D3" s="11" t="s">
        <v>337</v>
      </c>
    </row>
    <row r="4" spans="1:4" ht="15" customHeight="1">
      <c r="A4" s="1" t="s">
        <v>1</v>
      </c>
      <c r="B4" s="1" t="s">
        <v>1</v>
      </c>
      <c r="C4" s="2" t="s">
        <v>3</v>
      </c>
      <c r="D4" s="11"/>
    </row>
    <row r="5" spans="1:4" ht="15" customHeight="1">
      <c r="A5" s="1" t="s">
        <v>1</v>
      </c>
      <c r="B5" s="1" t="s">
        <v>1</v>
      </c>
      <c r="C5" s="2" t="s">
        <v>4</v>
      </c>
      <c r="D5" s="11">
        <v>2022</v>
      </c>
    </row>
    <row r="6" spans="1:4" ht="15" customHeight="1">
      <c r="A6" s="1" t="s">
        <v>1</v>
      </c>
      <c r="B6" s="1" t="s">
        <v>1</v>
      </c>
      <c r="C6" s="1" t="s">
        <v>1</v>
      </c>
      <c r="D6" s="1" t="s">
        <v>1</v>
      </c>
    </row>
    <row r="7" spans="1:4" ht="15" customHeight="1">
      <c r="A7" s="32" t="s">
        <v>355</v>
      </c>
      <c r="B7" s="12"/>
      <c r="C7" s="1"/>
      <c r="D7" s="1" t="s">
        <v>1</v>
      </c>
    </row>
    <row r="8" spans="1:4" ht="15" customHeight="1">
      <c r="A8" s="12" t="s">
        <v>338</v>
      </c>
      <c r="B8" s="12"/>
      <c r="C8" s="1"/>
      <c r="D8" s="1" t="s">
        <v>1</v>
      </c>
    </row>
    <row r="9" spans="1:4" ht="15" customHeight="1">
      <c r="A9" s="33" t="s">
        <v>356</v>
      </c>
      <c r="B9" s="13"/>
      <c r="C9" s="1"/>
      <c r="D9" s="1" t="s">
        <v>1</v>
      </c>
    </row>
    <row r="10" spans="1:4" ht="15" customHeight="1">
      <c r="A10" s="49" t="s">
        <v>404</v>
      </c>
      <c r="B10" s="50"/>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8.25" customHeight="1">
      <c r="A33" s="47" t="s">
        <v>52</v>
      </c>
      <c r="B33" s="47"/>
      <c r="C33" s="47" t="s">
        <v>53</v>
      </c>
      <c r="D33" s="47"/>
    </row>
    <row r="34" spans="1:4" ht="15" customHeight="1">
      <c r="A34" s="46" t="s">
        <v>54</v>
      </c>
      <c r="B34" s="46"/>
      <c r="C34" s="46" t="s">
        <v>54</v>
      </c>
      <c r="D34" s="46"/>
    </row>
    <row r="35" spans="1:4" ht="15" customHeight="1">
      <c r="A35" s="1" t="s">
        <v>1</v>
      </c>
      <c r="B35" s="1" t="s">
        <v>1</v>
      </c>
      <c r="C35" s="1" t="s">
        <v>1</v>
      </c>
      <c r="D35" s="1" t="s">
        <v>1</v>
      </c>
    </row>
    <row r="43" spans="1:4" ht="15.5">
      <c r="A43" s="14" t="s">
        <v>390</v>
      </c>
      <c r="C43" s="15" t="s">
        <v>357</v>
      </c>
    </row>
    <row r="44" spans="1:4" ht="15.5">
      <c r="A44" s="14" t="s">
        <v>391</v>
      </c>
      <c r="C44" s="15" t="s">
        <v>358</v>
      </c>
    </row>
  </sheetData>
  <mergeCells count="6">
    <mergeCell ref="A34:B34"/>
    <mergeCell ref="C33:D33"/>
    <mergeCell ref="C34:D34"/>
    <mergeCell ref="A1:D2"/>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C3"/>
  <sheetViews>
    <sheetView workbookViewId="0"/>
  </sheetViews>
  <sheetFormatPr defaultRowHeight="12.5"/>
  <cols>
    <col min="1" max="1" width="6.81640625" customWidth="1"/>
    <col min="2" max="2" width="43" customWidth="1"/>
    <col min="3" max="3" width="41.453125" customWidth="1"/>
  </cols>
  <sheetData>
    <row r="1" spans="1:3" ht="15" customHeight="1">
      <c r="A1" s="7" t="s">
        <v>6</v>
      </c>
      <c r="B1" s="7" t="s">
        <v>336</v>
      </c>
      <c r="C1" s="7" t="s">
        <v>7</v>
      </c>
    </row>
    <row r="2" spans="1:3" ht="15" customHeight="1">
      <c r="A2" s="5" t="s">
        <v>67</v>
      </c>
      <c r="B2" s="5" t="s">
        <v>67</v>
      </c>
      <c r="C2" s="5" t="s">
        <v>67</v>
      </c>
    </row>
    <row r="3" spans="1:3" ht="15" customHeight="1">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A708"/>
  <sheetViews>
    <sheetView workbookViewId="0"/>
  </sheetViews>
  <sheetFormatPr defaultRowHeight="12.5"/>
  <sheetData>
    <row r="1" spans="1:1">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{'SheetId':'0e67e680-b807-4d33-99c0-7b78881f5ae3','UId':'9cbd5645-d1cc-4c66-9f84-d2f549c40baa','Col':4,'Row':3,'Format':'numberic','Value':'190663914611','TargetCode':''}</v>
      </c>
    </row>
    <row r="5" spans="1:1">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{'SheetId':'0e67e680-b807-4d33-99c0-7b78881f5ae3','UId':'99e568e1-5c2c-4711-855d-7b59f3d1cab6','Col':5,'Row':3,'Format':'numberic','Value':'31546587691','TargetCode':''}</v>
      </c>
    </row>
    <row r="6" spans="1:1">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{'SheetId':'0e67e680-b807-4d33-99c0-7b78881f5ae3','UId':'c69da7a3-02da-4c71-9ebc-1684c54f1afc','Col':6,'Row':3,'Format':'numberic','Value':'6.04388393694304','TargetCode':''}</v>
      </c>
    </row>
    <row r="7" spans="1:1">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 ','TargetCode':''}</v>
      </c>
    </row>
    <row r="8" spans="1:1">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 ','TargetCode':''}</v>
      </c>
    </row>
    <row r="9" spans="1:1">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spans="1:1">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{'SheetId':'0e67e680-b807-4d33-99c0-7b78881f5ae3','UId':'ff256832-31a8-4b18-a932-43bc9d1665b9','Col':4,'Row':6,'ColDynamic':4,'RowDynamic':5,'Format':'numberic','Value':'190663914611','TargetCode':''}</v>
      </c>
    </row>
    <row r="14" spans="1:1">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{'SheetId':'0e67e680-b807-4d33-99c0-7b78881f5ae3','UId':'a91ef888-5216-4368-893d-4bf54555e048','Col':5,'Row':6,'ColDynamic':5,'RowDynamic':5,'Format':'numberic','Value':'31546587691','TargetCode':''}</v>
      </c>
    </row>
    <row r="15" spans="1:1">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{'SheetId':'0e67e680-b807-4d33-99c0-7b78881f5ae3','UId':'0872eb3d-591d-41ae-88b3-07cc186bb076','Col':6,'Row':6,'ColDynamic':6,'RowDynamic':5,'Format':'numberic','Value':'6.04388393694304','TargetCode':''}</v>
      </c>
    </row>
    <row r="16" spans="1:1">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{'SheetId':'0e67e680-b807-4d33-99c0-7b78881f5ae3','UId':'c59bc369-ef6c-4ae7-8932-3d3cd7b0f999','Col':4,'Row':8,'ColDynamic':4,'RowDynamic':9,'Format':'numberic','Value':'186923635000','TargetCode':''}</v>
      </c>
    </row>
    <row r="20" spans="1:1">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{'SheetId':'0e67e680-b807-4d33-99c0-7b78881f5ae3','UId':'71da1168-8366-41b4-a97a-ac130f3a71ab','Col':5,'Row':8,'ColDynamic':5,'RowDynamic':9,'Format':'numberic','Value':'521624167750','TargetCode':''}</v>
      </c>
    </row>
    <row r="21" spans="1:1">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{'SheetId':'0e67e680-b807-4d33-99c0-7b78881f5ae3','UId':'3c022ada-eb27-4aed-bf94-d517130be29a','Col':6,'Row':8,'ColDynamic':6,'RowDynamic':9,'Format':'numberic','Value':'0.358349260936827','TargetCode':''}</v>
      </c>
    </row>
    <row r="22" spans="1:1">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{'SheetId':'0e67e680-b807-4d33-99c0-7b78881f5ae3','UId':'aaa47aee-de9e-4a72-aaac-e89970beaace','Col':4,'Row':13,'ColDynamic':4,'RowDynamic':12,'Format':'numberic','Value':'0','TargetCode':''}</v>
      </c>
    </row>
    <row r="35" spans="1:1">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{'SheetId':'0e67e680-b807-4d33-99c0-7b78881f5ae3','UId':'c31cdabe-83ce-456c-8300-7b06d46f81cc','Col':5,'Row':13,'ColDynamic':5,'RowDynamic':12,'Format':'numberic','Value':'475302600','TargetCode':''}</v>
      </c>
    </row>
    <row r="36" spans="1:1">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{'SheetId':'0e67e680-b807-4d33-99c0-7b78881f5ae3','UId':'df064eb2-539c-42cd-9667-ecd8effb04f7','Col':6,'Row':13,'ColDynamic':6,'RowDynamic':12,'Format':'numberic','Value':'0','TargetCode':''}</v>
      </c>
    </row>
    <row r="37" spans="1:1">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{'SheetId':'0e67e680-b807-4d33-99c0-7b78881f5ae3','UId':'4db3253d-9c46-4d6e-918f-a429377ea210','Col':4,'Row':16,'Format':'numberic','Value':'0','TargetCode':''}</v>
      </c>
    </row>
    <row r="44" spans="1:1">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{'SheetId':'0e67e680-b807-4d33-99c0-7b78881f5ae3','UId':'1b5619ce-07bd-4f38-b89d-ff10d4440cfc','Col':5,'Row':16,'Format':'numberic','Value':'0','TargetCode':''}</v>
      </c>
    </row>
    <row r="45" spans="1:1">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{'SheetId':'0e67e680-b807-4d33-99c0-7b78881f5ae3','UId':'e662b89a-1c2d-4d21-94c4-5d786440cb11','Col':6,'Row':16,'Format':'numberic','Value':'','TargetCode':''}</v>
      </c>
    </row>
    <row r="46" spans="1:1">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{'SheetId':'0e67e680-b807-4d33-99c0-7b78881f5ae3','UId':'fd93a4a0-c67a-4490-8678-85ab28c59627','Col':4,'Row':21,'ColDynamic':4,'RowDynamic':20,'Format':'numberic','Value':'0','TargetCode':''}</v>
      </c>
    </row>
    <row r="59" spans="1:1">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{'SheetId':'0e67e680-b807-4d33-99c0-7b78881f5ae3','UId':'fcf911ca-e231-4e37-ba04-31a4d132b264','Col':5,'Row':21,'ColDynamic':5,'RowDynamic':20,'Format':'numberic','Value':'5095495275','TargetCode':''}</v>
      </c>
    </row>
    <row r="60" spans="1:1">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{'SheetId':'0e67e680-b807-4d33-99c0-7b78881f5ae3','UId':'2d289968-fbe5-4b0a-bf5f-8a6df071d197','Col':6,'Row':21,'ColDynamic':6,'RowDynamic':20,'Format':'numberic','Value':'0','TargetCode':''}</v>
      </c>
    </row>
    <row r="61" spans="1:1">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{'SheetId':'0e67e680-b807-4d33-99c0-7b78881f5ae3','UId':'20b22da0-50b8-43d3-8775-3e42bfc7ac25','Col':6,'Row':27,'Format':'numberic','Value':'0','TargetCode':''}</v>
      </c>
    </row>
    <row r="79" spans="1:1">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{'SheetId':'0e67e680-b807-4d33-99c0-7b78881f5ae3','UId':'9165401c-9eab-437b-81ae-d4feb80e4e2f','Col':4,'Row':30,'Format':'numberic','Value':'377587549611','TargetCode':''}</v>
      </c>
    </row>
    <row r="86" spans="1:1">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{'SheetId':'0e67e680-b807-4d33-99c0-7b78881f5ae3','UId':'a439d206-4c67-47d4-afcd-d4f8e627acf1','Col':5,'Row':30,'Format':'numberic','Value':'558741553316','TargetCode':''}</v>
      </c>
    </row>
    <row r="87" spans="1:1">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{'SheetId':'0e67e680-b807-4d33-99c0-7b78881f5ae3','UId':'8906c8be-ac8d-4de9-aebb-1de6b88d0a22','Col':6,'Row':30,'Format':'numberic','Value':'0.675782116740927','TargetCode':''}</v>
      </c>
    </row>
    <row r="88" spans="1:1">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spans="1:1">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spans="1:1">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{'SheetId':'0e67e680-b807-4d33-99c0-7b78881f5ae3','UId':'6823b56c-6355-4646-a028-45bac846780f','Col':4,'Row':37,'Format':'numberic','Value':'1681567198','TargetCode':''}</v>
      </c>
    </row>
    <row r="107" spans="1:1">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{'SheetId':'0e67e680-b807-4d33-99c0-7b78881f5ae3','UId':'3318279c-387a-4099-bb92-e31c1fe449fe','Col':5,'Row':37,'Format':'numberic','Value':'9138526993','TargetCode':''}</v>
      </c>
    </row>
    <row r="108" spans="1:1">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{'SheetId':'0e67e680-b807-4d33-99c0-7b78881f5ae3','UId':'4e4bdcf0-80c6-4aab-a280-ce14045479a2','Col':6,'Row':37,'Format':'numberic','Value':'0.184008560601513','TargetCode':''}</v>
      </c>
    </row>
    <row r="109" spans="1:1">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{'SheetId':'0e67e680-b807-4d33-99c0-7b78881f5ae3','UId':'3c70b8a9-b1ec-43c2-876f-82404e71a395','Col':4,'Row':40,'Format':'numberic','Value':'1681567198','TargetCode':''}</v>
      </c>
    </row>
    <row r="116" spans="1:1">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{'SheetId':'0e67e680-b807-4d33-99c0-7b78881f5ae3','UId':'12d35449-1610-445d-a82a-ca6aa3c24666','Col':5,'Row':40,'Format':'numberic','Value':'9138526993','TargetCode':''}</v>
      </c>
    </row>
    <row r="117" spans="1:1">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{'SheetId':'0e67e680-b807-4d33-99c0-7b78881f5ae3','UId':'12315a60-eed3-4b10-a10c-2f67a18ee638','Col':6,'Row':40,'Format':'numberic','Value':'0.184008560601513','TargetCode':''}</v>
      </c>
    </row>
    <row r="118" spans="1:1">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{'SheetId':'0e67e680-b807-4d33-99c0-7b78881f5ae3','UId':'47fa62ea-4432-4646-9d4f-ee5aab71af85','Col':4,'Row':41,'Format':'numberic','Value':'375905982413','TargetCode':''}</v>
      </c>
    </row>
    <row r="119" spans="1:1">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{'SheetId':'0e67e680-b807-4d33-99c0-7b78881f5ae3','UId':'3afb4556-da28-46fc-a2b2-36ba72752042','Col':5,'Row':41,'Format':'numberic','Value':'549603026323','TargetCode':''}</v>
      </c>
    </row>
    <row r="120" spans="1:1">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{'SheetId':'0e67e680-b807-4d33-99c0-7b78881f5ae3','UId':'76b3aaa6-980e-4c01-b289-c500e2a6bc24','Col':6,'Row':41,'Format':'numberic','Value':'0.683959083937215','TargetCode':''}</v>
      </c>
    </row>
    <row r="121" spans="1:1">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{'SheetId':'0e67e680-b807-4d33-99c0-7b78881f5ae3','UId':'7104513d-d6f9-4449-8a07-2e2ffcb96545','Col':4,'Row':42,'Format':'numberic','Value':'24858186.97','TargetCode':''}</v>
      </c>
    </row>
    <row r="122" spans="1:1">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{'SheetId':'0e67e680-b807-4d33-99c0-7b78881f5ae3','UId':'3e6dbc06-a87f-42e5-8f05-e55e94914d01','Col':5,'Row':42,'Format':'numberic','Value':'27526628.32','TargetCode':''}</v>
      </c>
    </row>
    <row r="123" spans="1:1">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{'SheetId':'0e67e680-b807-4d33-99c0-7b78881f5ae3','UId':'f428fa58-01e3-47d4-8c5d-1c46168be529','Col':6,'Row':42,'Format':'numberic','Value':'0.903059636691458','TargetCode':''}</v>
      </c>
    </row>
    <row r="124" spans="1:1">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{'SheetId':'0e67e680-b807-4d33-99c0-7b78881f5ae3','UId':'4e4f6161-da0f-463f-8dd1-39772b1d4eda','Col':4,'Row':43,'Format':'numberic','Value':'15122.01','TargetCode':''}</v>
      </c>
    </row>
    <row r="125" spans="1:1">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{'SheetId':'0e67e680-b807-4d33-99c0-7b78881f5ae3','UId':'4a847a8c-942e-443a-8eae-7a36b88630ea','Col':5,'Row':43,'Format':'numberic','Value':'19966.23','TargetCode':''}</v>
      </c>
    </row>
    <row r="126" spans="1:1">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{'SheetId':'0e67e680-b807-4d33-99c0-7b78881f5ae3','UId':'b1a27640-3dfd-4efe-90b1-884e8ae97752','Col':6,'Row':43,'Format':'numberic','Value':'0.75737933500716','TargetCode':''}</v>
      </c>
    </row>
    <row r="127" spans="1:1">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{'SheetId':'9e57442d-faa2-4732-bfe8-6082c7f4cc3b','UId':'1ab6082b-49bd-46b5-a368-d8740fb12834','Col':4,'Row':2,'Format':'numberic','Value':'7542640272','TargetCode':''}</v>
      </c>
    </row>
    <row r="128" spans="1:1">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{'SheetId':'9e57442d-faa2-4732-bfe8-6082c7f4cc3b','UId':'220cbdc8-4631-4f07-a522-f901ab9a56b6','Col':5,'Row':2,'Format':'numberic','Value':'2944140300','TargetCode':''}</v>
      </c>
    </row>
    <row r="129" spans="1:1">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{'SheetId':'9e57442d-faa2-4732-bfe8-6082c7f4cc3b','UId':'44591e3f-5579-49aa-bc70-68808b3d1875','Col':6,'Row':2,'Format':'numberic','Value':'7542640272','TargetCode':''}</v>
      </c>
    </row>
    <row r="130" spans="1:1">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{'SheetId':'9e57442d-faa2-4732-bfe8-6082c7f4cc3b','UId':'469f6a2b-25ef-4e27-93c5-0caee9db4d81','Col':4,'Row':5,'ColDynamic':4,'RowDynamic':4,'Format':'numberic','Value':'5581955339','TargetCode':''}</v>
      </c>
    </row>
    <row r="137" spans="1:1">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{'SheetId':'9e57442d-faa2-4732-bfe8-6082c7f4cc3b','UId':'7b8d3f89-6827-40c2-b297-cf7a42237b42','Col':5,'Row':5,'ColDynamic':5,'RowDynamic':4,'Format':'numberic','Value':'2944140300','TargetCode':''}</v>
      </c>
    </row>
    <row r="138" spans="1:1">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{'SheetId':'9e57442d-faa2-4732-bfe8-6082c7f4cc3b','UId':'4ae5c9f2-f277-4de6-a00c-b59eae1b7410','Col':6,'Row':5,'ColDynamic':6,'RowDynamic':4,'Format':'numberic','Value':'5581955339','TargetCode':''}</v>
      </c>
    </row>
    <row r="139" spans="1:1">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{'SheetId':'9e57442d-faa2-4732-bfe8-6082c7f4cc3b','UId':'5cf117a3-96d2-4aaf-916d-02b16ba83420','Col':4,'Row':7,'ColDynamic':4,'RowDynamic':4,'Format':'numberic','Value':'1960684933','TargetCode':''}</v>
      </c>
    </row>
    <row r="143" spans="1:1">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{'SheetId':'9e57442d-faa2-4732-bfe8-6082c7f4cc3b','UId':'89c23fea-c054-41d5-9d1e-0958d45c7a95','Col':5,'Row':7,'ColDynamic':5,'RowDynamic':4,'Format':'numberic','Value':'0','TargetCode':''}</v>
      </c>
    </row>
    <row r="144" spans="1:1">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{'SheetId':'9e57442d-faa2-4732-bfe8-6082c7f4cc3b','UId':'d5829e20-95a8-4535-904c-7e09f2cdc9f2','Col':6,'Row':7,'ColDynamic':6,'RowDynamic':4,'Format':'numberic','Value':'1960684933','TargetCode':''}</v>
      </c>
    </row>
    <row r="145" spans="1:1">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{'SheetId':'9e57442d-faa2-4732-bfe8-6082c7f4cc3b','UId':'21f3c77c-886e-43f3-9ba5-fdc740bf45a7','Col':4,'Row':11,'ColDynamic':4,'RowDynamic':8,'Format':'numberic','Value':'10901912893','TargetCode':''}</v>
      </c>
    </row>
    <row r="155" spans="1:1">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{'SheetId':'9e57442d-faa2-4732-bfe8-6082c7f4cc3b','UId':'fff53ed1-05e1-4ac8-8249-2f48edf9fa14','Col':5,'Row':11,'ColDynamic':5,'RowDynamic':8,'Format':'numberic','Value':'7022819435','TargetCode':''}</v>
      </c>
    </row>
    <row r="156" spans="1:1">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{'SheetId':'9e57442d-faa2-4732-bfe8-6082c7f4cc3b','UId':'c1a4252e-e2cb-4233-bed1-d3afc836ccc8','Col':6,'Row':11,'ColDynamic':6,'RowDynamic':8,'Format':'numberic','Value':'10901912893','TargetCode':''}</v>
      </c>
    </row>
    <row r="157" spans="1:1">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{'SheetId':'9e57442d-faa2-4732-bfe8-6082c7f4cc3b','UId':'2b4c7218-ef2f-452d-80ea-cb1d29493e04','Col':4,'Row':12,'Format':'numberic','Value':'6133375295','TargetCode':''}</v>
      </c>
    </row>
    <row r="158" spans="1:1">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{'SheetId':'9e57442d-faa2-4732-bfe8-6082c7f4cc3b','UId':'2916fb19-bceb-454d-ad42-4fc7a299a2a3','Col':5,'Row':12,'Format':'numberic','Value':'4017059882','TargetCode':''}</v>
      </c>
    </row>
    <row r="159" spans="1:1">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{'SheetId':'9e57442d-faa2-4732-bfe8-6082c7f4cc3b','UId':'4e500903-fadf-4a73-8849-257ec68842d0','Col':6,'Row':12,'Format':'numberic','Value':'6133375295','TargetCode':''}</v>
      </c>
    </row>
    <row r="160" spans="1:1">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{'SheetId':'9e57442d-faa2-4732-bfe8-6082c7f4cc3b','UId':'157e5771-4dd4-4ed6-838c-69dd228515cd','Col':4,'Row':14,'ColDynamic':4,'RowDynamic':11,'Format':'numberic','Value':'657235046','TargetCode':''}</v>
      </c>
    </row>
    <row r="164" spans="1:1">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{'SheetId':'9e57442d-faa2-4732-bfe8-6082c7f4cc3b','UId':'1e7708d3-6d2b-4639-8d85-59b3c9bf16f5','Col':5,'Row':14,'ColDynamic':5,'RowDynamic':11,'Format':'numberic','Value':'580834490','TargetCode':''}</v>
      </c>
    </row>
    <row r="165" spans="1:1">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{'SheetId':'9e57442d-faa2-4732-bfe8-6082c7f4cc3b','UId':'18031c0a-5fc4-4a35-8331-a60cef3972fd','Col':6,'Row':14,'ColDynamic':6,'RowDynamic':11,'Format':'numberic','Value':'657235046','TargetCode':''}</v>
      </c>
    </row>
    <row r="166" spans="1:1">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{'SheetId':'9e57442d-faa2-4732-bfe8-6082c7f4cc3b','UId':'963cdae6-2163-4975-9a2a-f08497c7292d','Col':4,'Row':17,'Format':'numberic','Value':'935550000','TargetCode':''}</v>
      </c>
    </row>
    <row r="173" spans="1:1">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{'SheetId':'9e57442d-faa2-4732-bfe8-6082c7f4cc3b','UId':'85eed99f-bfdc-4be7-9967-72d9b1d67a5b','Col':5,'Row':17,'Format':'numberic','Value':'922350000','TargetCode':''}</v>
      </c>
    </row>
    <row r="174" spans="1:1">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{'SheetId':'9e57442d-faa2-4732-bfe8-6082c7f4cc3b','UId':'a66486eb-4505-4714-830d-ba2c3c0c6cd7','Col':6,'Row':17,'Format':'numberic','Value':'935550000','TargetCode':''}</v>
      </c>
    </row>
    <row r="175" spans="1:1">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{'SheetId':'9e57442d-faa2-4732-bfe8-6082c7f4cc3b','UId':'35799ba3-fea0-48d2-b27f-56054b206bd2','Col':4,'Row':24,'ColDynamic':4,'RowDynamic':23,'Format':'numberic','Value':'70020000','TargetCode':''}</v>
      </c>
    </row>
    <row r="194" spans="1:1">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{'SheetId':'9e57442d-faa2-4732-bfe8-6082c7f4cc3b','UId':'1863aaae-65a9-4f9f-9c5d-b3b2a95e519b','Col':5,'Row':24,'ColDynamic':5,'RowDynamic':23,'Format':'numberic','Value':'66000000','TargetCode':''}</v>
      </c>
    </row>
    <row r="195" spans="1:1">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{'SheetId':'9e57442d-faa2-4732-bfe8-6082c7f4cc3b','UId':'45a838e8-921d-463e-8daa-a5c771a772aa','Col':6,'Row':24,'ColDynamic':6,'RowDynamic':23,'Format':'numberic','Value':'70020000','TargetCode':''}</v>
      </c>
    </row>
    <row r="196" spans="1:1">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{'SheetId':'9e57442d-faa2-4732-bfe8-6082c7f4cc3b','UId':'1fe83977-2f78-4ce9-aa52-80fb62c52ad7','Col':4,'Row':26,'ColDynamic':4,'RowDynamic':19,'Format':'numberic','Value':'360000000','TargetCode':''}</v>
      </c>
    </row>
    <row r="200" spans="1:1">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{'SheetId':'9e57442d-faa2-4732-bfe8-6082c7f4cc3b','UId':'3e45938a-8b15-4a28-8d4e-6889d6469db5','Col':5,'Row':26,'ColDynamic':5,'RowDynamic':19,'Format':'numberic','Value':'360000000','TargetCode':''}</v>
      </c>
    </row>
    <row r="201" spans="1:1">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{'SheetId':'9e57442d-faa2-4732-bfe8-6082c7f4cc3b','UId':'3873886c-5e1c-44a4-ba3a-dae5f5accc8b','Col':6,'Row':26,'ColDynamic':6,'RowDynamic':19,'Format':'numberic','Value':'360000000','TargetCode':''}</v>
      </c>
    </row>
    <row r="202" spans="1:1">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{'SheetId':'9e57442d-faa2-4732-bfe8-6082c7f4cc3b','UId':'22eae942-46a3-4663-8bad-854ee399b27a','Col':4,'Row':32,'Format':'numberic','Value':'2730956097','TargetCode':''}</v>
      </c>
    </row>
    <row r="218" spans="1:1">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{'SheetId':'9e57442d-faa2-4732-bfe8-6082c7f4cc3b','UId':'e86bd792-47df-41d4-b178-07deae52a1d3','Col':5,'Row':32,'Format':'numberic','Value':'1066795446','TargetCode':''}</v>
      </c>
    </row>
    <row r="219" spans="1:1">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{'SheetId':'9e57442d-faa2-4732-bfe8-6082c7f4cc3b','UId':'38ae0936-1d1f-43c1-92bd-8403ec08cfeb','Col':6,'Row':32,'Format':'numberic','Value':'2730956097','TargetCode':''}</v>
      </c>
    </row>
    <row r="220" spans="1:1">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{'SheetId':'9e57442d-faa2-4732-bfe8-6082c7f4cc3b','UId':'a2f958ce-55fd-4741-a0a1-bdcf0dd1c8ec','Col':4,'Row':35,'Format':'numberic','Value':'14776455','TargetCode':''}</v>
      </c>
    </row>
    <row r="227" spans="1:1">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{'SheetId':'9e57442d-faa2-4732-bfe8-6082c7f4cc3b','UId':'393bdfde-2176-402e-9b16-331c74ac5995','Col':5,'Row':35,'Format':'numberic','Value':'9779617','TargetCode':''}</v>
      </c>
    </row>
    <row r="228" spans="1:1">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{'SheetId':'9e57442d-faa2-4732-bfe8-6082c7f4cc3b','UId':'61a21fd4-9c85-4c00-b1f5-a006461b16c9','Col':6,'Row':35,'Format':'numberic','Value':'14776455','TargetCode':''}</v>
      </c>
    </row>
    <row r="229" spans="1:1">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{'SheetId':'9e57442d-faa2-4732-bfe8-6082c7f4cc3b','UId':'c95f90f6-640a-4331-b0e8-54422c753940','Col':4,'Row':38,'Format':'numberic','Value':'-3359272621','TargetCode':''}</v>
      </c>
    </row>
    <row r="236" spans="1:1">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{'SheetId':'9e57442d-faa2-4732-bfe8-6082c7f4cc3b','UId':'19caeda8-1e5a-4518-8250-4c15acb82c48','Col':5,'Row':38,'Format':'numberic','Value':'-4078679135','TargetCode':''}</v>
      </c>
    </row>
    <row r="237" spans="1:1">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{'SheetId':'9e57442d-faa2-4732-bfe8-6082c7f4cc3b','UId':'d743182c-5853-46f3-8604-ad3aa58840b8','Col':6,'Row':38,'Format':'numberic','Value':'-3359272621','TargetCode':''}</v>
      </c>
    </row>
    <row r="238" spans="1:1">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{'SheetId':'9e57442d-faa2-4732-bfe8-6082c7f4cc3b','UId':'5fb4cc84-0a90-4cae-ba19-392c839af798','Col':4,'Row':39,'Format':'numberic','Value':'-141661238693','TargetCode':''}</v>
      </c>
    </row>
    <row r="239" spans="1:1">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{'SheetId':'9e57442d-faa2-4732-bfe8-6082c7f4cc3b','UId':'c14dbefc-c01b-44b0-a577-6f17c0396290','Col':5,'Row':39,'Format':'numberic','Value':'61346531100','TargetCode':''}</v>
      </c>
    </row>
    <row r="240" spans="1:1">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{'SheetId':'9e57442d-faa2-4732-bfe8-6082c7f4cc3b','UId':'d1eb0ab7-7a60-49c8-b8aa-39c894436edb','Col':6,'Row':39,'Format':'numberic','Value':'-141661238693','TargetCode':''}</v>
      </c>
    </row>
    <row r="241" spans="1:1">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{'SheetId':'9e57442d-faa2-4732-bfe8-6082c7f4cc3b','UId':'7dc5398f-c841-400c-850b-875a5c468e05','Col':4,'Row':40,'Format':'numberic','Value':'-87316524142','TargetCode':''}</v>
      </c>
    </row>
    <row r="242" spans="1:1">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{'SheetId':'9e57442d-faa2-4732-bfe8-6082c7f4cc3b','UId':'fa4fb11d-bd81-48b0-9ef6-a4ff2cd9d48a','Col':5,'Row':40,'Format':'numberic','Value':'17653125580','TargetCode':''}</v>
      </c>
    </row>
    <row r="243" spans="1:1">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{'SheetId':'9e57442d-faa2-4732-bfe8-6082c7f4cc3b','UId':'73bb9d14-e1ea-4394-a083-b8a649641cf9','Col':6,'Row':40,'Format':'numberic','Value':'-87316524142','TargetCode':''}</v>
      </c>
    </row>
    <row r="244" spans="1:1">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{'SheetId':'9e57442d-faa2-4732-bfe8-6082c7f4cc3b','UId':'bab2e1a7-20d5-41fd-881b-9a21514bfc4f','Col':4,'Row':41,'Format':'numberic','Value':'-54344714551','TargetCode':''}</v>
      </c>
    </row>
    <row r="245" spans="1:1">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{'SheetId':'9e57442d-faa2-4732-bfe8-6082c7f4cc3b','UId':'128100c2-b671-4904-a5a9-41069ed12784','Col':5,'Row':41,'Format':'numberic','Value':'43693405520','TargetCode':''}</v>
      </c>
    </row>
    <row r="246" spans="1:1">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{'SheetId':'9e57442d-faa2-4732-bfe8-6082c7f4cc3b','UId':'04b06e65-b2eb-4858-bb0b-d72c0270f1f6','Col':6,'Row':41,'Format':'numberic','Value':'-54344714551','TargetCode':''}</v>
      </c>
    </row>
    <row r="247" spans="1:1">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{'SheetId':'9e57442d-faa2-4732-bfe8-6082c7f4cc3b','UId':'0c34f541-ad2d-4bff-9fce-284295e89335','Col':4,'Row':42,'Format':'numberic','Value':'-145020511314','TargetCode':''}</v>
      </c>
    </row>
    <row r="248" spans="1:1">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{'SheetId':'9e57442d-faa2-4732-bfe8-6082c7f4cc3b','UId':'a1069390-e9a5-41a9-8d0c-f5931f68451d','Col':5,'Row':42,'Format':'numberic','Value':'57267851965','TargetCode':''}</v>
      </c>
    </row>
    <row r="249" spans="1:1">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{'SheetId':'9e57442d-faa2-4732-bfe8-6082c7f4cc3b','UId':'943a903f-8f0c-48d3-9a7d-d0f797c51f06','Col':6,'Row':42,'Format':'numberic','Value':'-145020511314','TargetCode':''}</v>
      </c>
    </row>
    <row r="250" spans="1:1">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{'SheetId':'9e57442d-faa2-4732-bfe8-6082c7f4cc3b','UId':'14ba2d4e-fc98-469f-8702-009a93d663bf','Col':4,'Row':43,'Format':'numberic','Value':'549603026323','TargetCode':''}</v>
      </c>
    </row>
    <row r="251" spans="1:1">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{'SheetId':'9e57442d-faa2-4732-bfe8-6082c7f4cc3b','UId':'46dc8404-c63b-42c5-af20-35a421a3b5ab','Col':5,'Row':43,'Format':'numberic','Value':'76016197324','TargetCode':''}</v>
      </c>
    </row>
    <row r="252" spans="1:1">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{'SheetId':'9e57442d-faa2-4732-bfe8-6082c7f4cc3b','UId':'a1137c7a-72fe-4907-952f-0a4daf353a5c','Col':6,'Row':43,'Format':'numberic','Value':'549603026323','TargetCode':''}</v>
      </c>
    </row>
    <row r="253" spans="1:1">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{'SheetId':'9e57442d-faa2-4732-bfe8-6082c7f4cc3b','UId':'ae182ae4-ecb8-4b3e-87b1-02fe2b8c8c6e','Col':4,'Row':44,'Format':'numberic','Value':'-173697043910','TargetCode':''}</v>
      </c>
    </row>
    <row r="254" spans="1:1">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{'SheetId':'9e57442d-faa2-4732-bfe8-6082c7f4cc3b','UId':'c7c70708-3a08-4a71-8b5b-958036d28d83','Col':5,'Row':44,'Format':'numberic','Value':'473586828999','TargetCode':''}</v>
      </c>
    </row>
    <row r="255" spans="1:1">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{'SheetId':'9e57442d-faa2-4732-bfe8-6082c7f4cc3b','UId':'b56d1f06-ac4a-4581-bd76-0a7116bb9601','Col':6,'Row':44,'Format':'numberic','Value':'-173697043910','TargetCode':''}</v>
      </c>
    </row>
    <row r="256" spans="1:1">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{'SheetId':'9e57442d-faa2-4732-bfe8-6082c7f4cc3b','UId':'071f8b6b-411a-4479-a1e0-68ae4989d4d4','Col':4,'Row':45,'Format':'numberic','Value':'-145020511314','TargetCode':''}</v>
      </c>
    </row>
    <row r="257" spans="1:1">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{'SheetId':'9e57442d-faa2-4732-bfe8-6082c7f4cc3b','UId':'649fe867-7540-4d27-809f-914ad09af55e','Col':5,'Row':45,'Format':'numberic','Value':'57267851965','TargetCode':''}</v>
      </c>
    </row>
    <row r="258" spans="1:1">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{'SheetId':'9e57442d-faa2-4732-bfe8-6082c7f4cc3b','UId':'ce2f8942-9d48-4663-bc86-864ddeb2e9fb','Col':6,'Row':45,'Format':'numberic','Value':'-145020511314','TargetCode':''}</v>
      </c>
    </row>
    <row r="259" spans="1:1">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 ','TargetCode':''}</v>
      </c>
    </row>
    <row r="260" spans="1:1">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 ','TargetCode':''}</v>
      </c>
    </row>
    <row r="261" spans="1:1">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 ','TargetCode':''}</v>
      </c>
    </row>
    <row r="262" spans="1:1">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{'SheetId':'9e57442d-faa2-4732-bfe8-6082c7f4cc3b','UId':'26da4aec-6928-4f66-88a5-fdfd0ee643e5','Col':4,'Row':47,'Format':'numberic','Value':'-28676532596','TargetCode':''}</v>
      </c>
    </row>
    <row r="263" spans="1:1">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{'SheetId':'9e57442d-faa2-4732-bfe8-6082c7f4cc3b','UId':'9b98b4cd-1dc6-4f10-9fcd-3b02154fc346','Col':5,'Row':47,'Format':'numberic','Value':'416318977034','TargetCode':''}</v>
      </c>
    </row>
    <row r="264" spans="1:1">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{'SheetId':'9e57442d-faa2-4732-bfe8-6082c7f4cc3b','UId':'ab589e24-1208-4602-83e1-3b0d9a9ddac2','Col':6,'Row':47,'Format':'numberic','Value':'-28676532596','TargetCode':''}</v>
      </c>
    </row>
    <row r="265" spans="1:1">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{'SheetId':'9e57442d-faa2-4732-bfe8-6082c7f4cc3b','UId':'a1e12271-7d9c-46e1-be1f-d3831e97dba6','Col':4,'Row':48,'Format':'numberic','Value':'375905982413','TargetCode':''}</v>
      </c>
    </row>
    <row r="266" spans="1:1">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{'SheetId':'9e57442d-faa2-4732-bfe8-6082c7f4cc3b','UId':'85d94755-db4c-439e-8336-6cbb28df62be','Col':5,'Row':48,'Format':'numberic','Value':'549603026323','TargetCode':''}</v>
      </c>
    </row>
    <row r="267" spans="1:1">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{'SheetId':'9e57442d-faa2-4732-bfe8-6082c7f4cc3b','UId':'d8a625ed-973b-4579-990b-8dd486f640c5','Col':6,'Row':48,'Format':'numberic','Value':'375905982413','TargetCode':''}</v>
      </c>
    </row>
    <row r="268" spans="1:1">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{'SheetId':'9e57442d-faa2-4732-bfe8-6082c7f4cc3b','UId':'913a97b8-0f0a-4141-8c25-d538ceaee879','Col':4,'Row':49,'Format':'numberic','Value':'-145020511314','TargetCode':''}</v>
      </c>
    </row>
    <row r="269" spans="1:1">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{'SheetId':'9e57442d-faa2-4732-bfe8-6082c7f4cc3b','UId':'e496ef7d-483e-4b9a-88df-8925231821da','Col':5,'Row':49,'Format':'numberic','Value':'57267851965','TargetCode':''}</v>
      </c>
    </row>
    <row r="270" spans="1:1">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{'SheetId':'9e57442d-faa2-4732-bfe8-6082c7f4cc3b','UId':'3412402c-2226-4951-a761-60259d131db2','Col':6,'Row':49,'Format':'numberic','Value':'-145020511314','TargetCode':''}</v>
      </c>
    </row>
    <row r="271" spans="1:1">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{'SheetId':'9e57442d-faa2-4732-bfe8-6082c7f4cc3b','UId':'60a8eff8-ff29-4438-9df1-7fcd50284081','Col':4,'Row':50,'Format':'numberic','Value':'-0.283755916220553','TargetCode':''}</v>
      </c>
    </row>
    <row r="272" spans="1:1">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{'SheetId':'9e57442d-faa2-4732-bfe8-6082c7f4cc3b','UId':'e5334a5f-5783-46c1-8b37-fe7861d211a0','Col':5,'Row':50,'Format':'numberic','Value':'0.171087902818694','TargetCode':''}</v>
      </c>
    </row>
    <row r="273" spans="1:1">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{'SheetId':'9e57442d-faa2-4732-bfe8-6082c7f4cc3b','UId':'320effb9-3358-4bf4-91c8-6de1f9e55f08','Col':6,'Row':50,'Format':'numberic','Value':'-0.283755916220553','TargetCode':''}</v>
      </c>
    </row>
    <row r="274" spans="1:1">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c r="A285" t="str">
        <f>CONCATENATE("{'SheetId':'1deb9a6e-dc5a-4908-87cc-034ee9747e20'",",","'UId':'1e992cf2-7118-4214-a559-0195c8884aea'",",'Col':",COLUMN(BCDanhMucDauTu_06029!A23),",'Row':",ROW(BCDanhMucDauTu_06029!A23),",","'ColDynamic':",COLUMN(BCDanhMucDauTu_06029!A3),",","'RowDynamic':",ROW(BCDanhMucDauTu_06029!A3),",","'Format':'numberic'",",'Value':'",SUBSTITUTE(BCDanhMucDauTu_06029!A23,"'","\'"),"','TargetCode':''}")</f>
        <v>{'SheetId':'1deb9a6e-dc5a-4908-87cc-034ee9747e20','UId':'1e992cf2-7118-4214-a559-0195c8884aea','Col':1,'Row':23,'ColDynamic':1,'RowDynamic':3,'Format':'numberic','Value':' ','TargetCode':''}</v>
      </c>
    </row>
    <row r="286" spans="1:1">
      <c r="A286" t="str">
        <f>CONCATENATE("{'SheetId':'1deb9a6e-dc5a-4908-87cc-034ee9747e20'",",","'UId':'4f882b80-9e4d-4d19-8537-405badf59571'",",'Col':",COLUMN(BCDanhMucDauTu_06029!B23),",'Row':",ROW(BCDanhMucDauTu_06029!B23),",","'ColDynamic':",COLUMN(BCDanhMucDauTu_06029!B3),",","'RowDynamic':",ROW(BCDanhMucDauTu_06029!B3),",","'Format':'string'",",'Value':'",SUBSTITUTE(BCDanhMucDauTu_06029!B23,"'","\'"),"','TargetCode':''}")</f>
        <v>{'SheetId':'1deb9a6e-dc5a-4908-87cc-034ee9747e20','UId':'4f882b80-9e4d-4d19-8537-405badf59571','Col':2,'Row':23,'ColDynamic':2,'RowDynamic':3,'Format':'string','Value':'Tổng','TargetCode':''}</v>
      </c>
    </row>
    <row r="287" spans="1:1">
      <c r="A287" t="str">
        <f>CONCATENATE("{'SheetId':'1deb9a6e-dc5a-4908-87cc-034ee9747e20'",",","'UId':'5250f607-5010-4670-bb67-dda35efb42cd'",",'Col':",COLUMN(BCDanhMucDauTu_06029!C23),",'Row':",ROW(BCDanhMucDauTu_06029!C23),",","'ColDynamic':",COLUMN(BCDanhMucDauTu_06029!C3),",","'RowDynamic':",ROW(BCDanhMucDauTu_06029!C3),",","'Format':'numberic'",",'Value':'",SUBSTITUTE(BCDanhMucDauTu_06029!C23,"'","\'"),"','TargetCode':''}")</f>
        <v>{'SheetId':'1deb9a6e-dc5a-4908-87cc-034ee9747e20','UId':'5250f607-5010-4670-bb67-dda35efb42cd','Col':3,'Row':23,'ColDynamic':3,'RowDynamic':3,'Format':'numberic','Value':'2247','TargetCode':''}</v>
      </c>
    </row>
    <row r="288" spans="1:1">
      <c r="A288" t="str">
        <f>CONCATENATE("{'SheetId':'1deb9a6e-dc5a-4908-87cc-034ee9747e20'",",","'UId':'428c865a-7282-4f58-bc89-20f1b0217190'",",'Col':",COLUMN(BCDanhMucDauTu_06029!D23),",'Row':",ROW(BCDanhMucDauTu_06029!D23),",","'ColDynamic':",COLUMN(BCDanhMucDauTu_06029!D3),",","'RowDynamic':",ROW(BCDanhMucDauTu_06029!D3),",","'Format':'numberic'",",'Value':'",SUBSTITUTE(BCDanhMucDauTu_06029!D23,"'","\'"),"','TargetCode':''}")</f>
        <v>{'SheetId':'1deb9a6e-dc5a-4908-87cc-034ee9747e20','UId':'428c865a-7282-4f58-bc89-20f1b0217190','Col':4,'Row':23,'ColDynamic':4,'RowDynamic':3,'Format':'numberic','Value':'','TargetCode':''}</v>
      </c>
    </row>
    <row r="289" spans="1:1">
      <c r="A289" t="str">
        <f>CONCATENATE("{'SheetId':'1deb9a6e-dc5a-4908-87cc-034ee9747e20'",",","'UId':'9592905c-7577-459a-bf73-e7d1733cf17a'",",'Col':",COLUMN(BCDanhMucDauTu_06029!E23),",'Row':",ROW(BCDanhMucDauTu_06029!E23),",","'ColDynamic':",COLUMN(BCDanhMucDauTu_06029!E3),",","'RowDynamic':",ROW(BCDanhMucDauTu_06029!E3),",","'Format':'numberic'",",'Value':'",SUBSTITUTE(BCDanhMucDauTu_06029!E23,"'","\'"),"','TargetCode':''}")</f>
        <v>{'SheetId':'1deb9a6e-dc5a-4908-87cc-034ee9747e20','UId':'9592905c-7577-459a-bf73-e7d1733cf17a','Col':5,'Row':23,'ColDynamic':5,'RowDynamic':3,'Format':'numberic','Value':'','TargetCode':''}</v>
      </c>
    </row>
    <row r="290" spans="1:1">
      <c r="A290" t="str">
        <f>CONCATENATE("{'SheetId':'1deb9a6e-dc5a-4908-87cc-034ee9747e20'",",","'UId':'a9e4466a-def7-4534-a075-0e61b1888eec'",",'Col':",COLUMN(BCDanhMucDauTu_06029!F23),",'Row':",ROW(BCDanhMucDauTu_06029!F23),",","'ColDynamic':",COLUMN(BCDanhMucDauTu_06029!F3),",","'RowDynamic':",ROW(BCDanhMucDauTu_06029!F3),",","'Format':'numberic'",",'Value':'",SUBSTITUTE(BCDanhMucDauTu_06029!F23,"'","\'"),"','TargetCode':''}")</f>
        <v>{'SheetId':'1deb9a6e-dc5a-4908-87cc-034ee9747e20','UId':'a9e4466a-def7-4534-a075-0e61b1888eec','Col':6,'Row':23,'ColDynamic':6,'RowDynamic':3,'Format':'numberic','Value':'186923635000','TargetCode':''}</v>
      </c>
    </row>
    <row r="291" spans="1:1">
      <c r="A291" t="str">
        <f>CONCATENATE("{'SheetId':'1deb9a6e-dc5a-4908-87cc-034ee9747e20'",",","'UId':'13379930-3d0b-4576-86a6-aee55aa73fef'",",'Col':",COLUMN(BCDanhMucDauTu_06029!G23),",'Row':",ROW(BCDanhMucDauTu_06029!G23),",","'ColDynamic':",COLUMN(BCDanhMucDauTu_06029!G3),",","'RowDynamic':",ROW(BCDanhMucDauTu_06029!G3),",","'Format':'numberic'",",'Value':'",SUBSTITUTE(BCDanhMucDauTu_06029!G23,"'","\'"),"','TargetCode':''}")</f>
        <v>{'SheetId':'1deb9a6e-dc5a-4908-87cc-034ee9747e20','UId':'13379930-3d0b-4576-86a6-aee55aa73fef','Col':7,'Row':23,'ColDynamic':7,'RowDynamic':3,'Format':'numberic','Value':'0.495047135935953','TargetCode':''}</v>
      </c>
    </row>
    <row r="292" spans="1:1">
      <c r="A292" t="str">
        <f>CONCATENATE("{'SheetId':'1deb9a6e-dc5a-4908-87cc-034ee9747e20'",",","'UId':'17931870-911c-4fad-afd5-7ec649ba087b'",",'Col':",COLUMN(BCDanhMucDauTu_06029!D24),",'Row':",ROW(BCDanhMucDauTu_06029!D24),",","'Format':'numberic'",",'Value':'",SUBSTITUTE(BCDanhMucDauTu_06029!D24,"'","\'"),"','TargetCode':''}")</f>
        <v>{'SheetId':'1deb9a6e-dc5a-4908-87cc-034ee9747e20','UId':'17931870-911c-4fad-afd5-7ec649ba087b','Col':4,'Row':24,'Format':'numberic','Value':' ','TargetCode':''}</v>
      </c>
    </row>
    <row r="293" spans="1:1">
      <c r="A293" t="str">
        <f>CONCATENATE("{'SheetId':'1deb9a6e-dc5a-4908-87cc-034ee9747e20'",",","'UId':'8e29656a-72a1-4698-a2d4-ab43c77220a4'",",'Col':",COLUMN(BCDanhMucDauTu_06029!E24),",'Row':",ROW(BCDanhMucDauTu_06029!E24),",","'Format':'numberic'",",'Value':'",SUBSTITUTE(BCDanhMucDauTu_06029!E24,"'","\'"),"','TargetCode':''}")</f>
        <v>{'SheetId':'1deb9a6e-dc5a-4908-87cc-034ee9747e20','UId':'8e29656a-72a1-4698-a2d4-ab43c77220a4','Col':5,'Row':24,'Format':'numberic','Value':' ','TargetCode':''}</v>
      </c>
    </row>
    <row r="294" spans="1:1">
      <c r="A294" t="str">
        <f>CONCATENATE("{'SheetId':'1deb9a6e-dc5a-4908-87cc-034ee9747e20'",",","'UId':'5fe96b01-5f18-4f07-ac34-11fa669457a4'",",'Col':",COLUMN(BCDanhMucDauTu_06029!F24),",'Row':",ROW(BCDanhMucDauTu_06029!F24),",","'Format':'numberic'",",'Value':'",SUBSTITUTE(BCDanhMucDauTu_06029!F24,"'","\'"),"','TargetCode':''}")</f>
        <v>{'SheetId':'1deb9a6e-dc5a-4908-87cc-034ee9747e20','UId':'5fe96b01-5f18-4f07-ac34-11fa669457a4','Col':6,'Row':24,'Format':'numberic','Value':' ','TargetCode':''}</v>
      </c>
    </row>
    <row r="295" spans="1:1">
      <c r="A295" t="str">
        <f>CONCATENATE("{'SheetId':'1deb9a6e-dc5a-4908-87cc-034ee9747e20'",",","'UId':'9d206dcc-b016-47b5-a344-791067be02d5'",",'Col':",COLUMN(BCDanhMucDauTu_06029!G24),",'Row':",ROW(BCDanhMucDauTu_06029!G24),",","'Format':'numberic'",",'Value':'",SUBSTITUTE(BCDanhMucDauTu_06029!G24,"'","\'"),"','TargetCode':''}")</f>
        <v>{'SheetId':'1deb9a6e-dc5a-4908-87cc-034ee9747e20','UId':'9d206dcc-b016-47b5-a344-791067be02d5','Col':7,'Row':24,'Format':'numberic','Value':' ','TargetCode':''}</v>
      </c>
    </row>
    <row r="296" spans="1:1">
      <c r="A296" t="str">
        <f>CONCATENATE("{'SheetId':'1deb9a6e-dc5a-4908-87cc-034ee9747e20'",",","'UId':'d149d88b-77fb-4541-8798-63154426abc2'",",'Col':",COLUMN(BCDanhMucDauTu_06029!A26),",'Row':",ROW(BCDanhMucDauTu_06029!A26),",","'ColDynamic':",COLUMN(BCDanhMucDauTu_06029!A24),",","'RowDynamic':",ROW(BCDanhMucDauTu_06029!A24),",","'Format':'numberic'",",'Value':'",SUBSTITUTE(BCDanhMucDauTu_06029!A26,"'","\'"),"','TargetCode':''}")</f>
        <v>{'SheetId':'1deb9a6e-dc5a-4908-87cc-034ee9747e20','UId':'d149d88b-77fb-4541-8798-63154426abc2','Col':1,'Row':26,'ColDynamic':1,'RowDynamic':24,'Format':'numberic','Value':' ','TargetCode':''}</v>
      </c>
    </row>
    <row r="297" spans="1:1">
      <c r="A297" t="str">
        <f>CONCATENATE("{'SheetId':'1deb9a6e-dc5a-4908-87cc-034ee9747e20'",",","'UId':'63355adb-73ff-4fd6-a4ee-6353f3830628'",",'Col':",COLUMN(BCDanhMucDauTu_06029!B26),",'Row':",ROW(BCDanhMucDauTu_06029!B26),",","'ColDynamic':",COLUMN(BCDanhMucDauTu_06029!B24),",","'RowDynamic':",ROW(BCDanhMucDauTu_06029!B24),",","'Format':'string'",",'Value':'",SUBSTITUTE(BCDanhMucDauTu_06029!B26,"'","\'"),"','TargetCode':''}")</f>
        <v>{'SheetId':'1deb9a6e-dc5a-4908-87cc-034ee9747e20','UId':'63355adb-73ff-4fd6-a4ee-6353f3830628','Col':2,'Row':26,'ColDynamic':2,'RowDynamic':24,'Format':'string','Value':'Tổng','TargetCode':''}</v>
      </c>
    </row>
    <row r="298" spans="1:1">
      <c r="A298" t="str">
        <f>CONCATENATE("{'SheetId':'1deb9a6e-dc5a-4908-87cc-034ee9747e20'",",","'UId':'34e26121-8d4b-46bb-836d-3cc1913c6909'",",'Col':",COLUMN(BCDanhMucDauTu_06029!C26),",'Row':",ROW(BCDanhMucDauTu_06029!C26),",","'ColDynamic':",COLUMN(BCDanhMucDauTu_06029!C24),",","'RowDynamic':",ROW(BCDanhMucDauTu_06029!C24),",","'Format':'numberic'",",'Value':'",SUBSTITUTE(BCDanhMucDauTu_06029!C26,"'","\'"),"','TargetCode':''}")</f>
        <v>{'SheetId':'1deb9a6e-dc5a-4908-87cc-034ee9747e20','UId':'34e26121-8d4b-46bb-836d-3cc1913c6909','Col':3,'Row':26,'ColDynamic':3,'RowDynamic':24,'Format':'numberic','Value':'2249','TargetCode':''}</v>
      </c>
    </row>
    <row r="299" spans="1:1">
      <c r="A299" t="str">
        <f>CONCATENATE("{'SheetId':'1deb9a6e-dc5a-4908-87cc-034ee9747e20'",",","'UId':'dcb7503a-9941-4910-9dba-c04cd291c91d'",",'Col':",COLUMN(BCDanhMucDauTu_06029!D26),",'Row':",ROW(BCDanhMucDauTu_06029!D26),",","'ColDynamic':",COLUMN(BCDanhMucDauTu_06029!D24),",","'RowDynamic':",ROW(BCDanhMucDauTu_06029!D24),",","'Format':'numberic'",",'Value':'",SUBSTITUTE(BCDanhMucDauTu_06029!D26,"'","\'"),"','TargetCode':''}")</f>
        <v>{'SheetId':'1deb9a6e-dc5a-4908-87cc-034ee9747e20','UId':'dcb7503a-9941-4910-9dba-c04cd291c91d','Col':4,'Row':26,'ColDynamic':4,'RowDynamic':24,'Format':'numberic','Value':' ','TargetCode':''}</v>
      </c>
    </row>
    <row r="300" spans="1:1">
      <c r="A300" t="str">
        <f>CONCATENATE("{'SheetId':'1deb9a6e-dc5a-4908-87cc-034ee9747e20'",",","'UId':'9ff33d6c-3426-46f5-98c3-f1cc3c6c563e'",",'Col':",COLUMN(BCDanhMucDauTu_06029!E26),",'Row':",ROW(BCDanhMucDauTu_06029!E26),",","'ColDynamic':",COLUMN(BCDanhMucDauTu_06029!E24),",","'RowDynamic':",ROW(BCDanhMucDauTu_06029!E24),",","'Format':'numberic'",",'Value':'",SUBSTITUTE(BCDanhMucDauTu_06029!E26,"'","\'"),"','TargetCode':''}")</f>
        <v>{'SheetId':'1deb9a6e-dc5a-4908-87cc-034ee9747e20','UId':'9ff33d6c-3426-46f5-98c3-f1cc3c6c563e','Col':5,'Row':26,'ColDynamic':5,'RowDynamic':24,'Format':'numberic','Value':' ','TargetCode':''}</v>
      </c>
    </row>
    <row r="301" spans="1:1">
      <c r="A301" t="str">
        <f>CONCATENATE("{'SheetId':'1deb9a6e-dc5a-4908-87cc-034ee9747e20'",",","'UId':'196bc559-44ca-4c84-bc88-37e0b2b7c0ca'",",'Col':",COLUMN(BCDanhMucDauTu_06029!F26),",'Row':",ROW(BCDanhMucDauTu_06029!F26),",","'ColDynamic':",COLUMN(BCDanhMucDauTu_06029!F24),",","'RowDynamic':",ROW(BCDanhMucDauTu_06029!F24),",","'Format':'numberic'",",'Value':'",SUBSTITUTE(BCDanhMucDauTu_06029!F26,"'","\'"),"','TargetCode':''}")</f>
        <v>{'SheetId':'1deb9a6e-dc5a-4908-87cc-034ee9747e20','UId':'196bc559-44ca-4c84-bc88-37e0b2b7c0ca','Col':6,'Row':26,'ColDynamic':6,'RowDynamic':24,'Format':'numberic','Value':'0','TargetCode':''}</v>
      </c>
    </row>
    <row r="302" spans="1:1">
      <c r="A302" t="str">
        <f>CONCATENATE("{'SheetId':'1deb9a6e-dc5a-4908-87cc-034ee9747e20'",",","'UId':'76830a4a-49b3-4200-8f4c-2ccbb1a8164a'",",'Col':",COLUMN(BCDanhMucDauTu_06029!G26),",'Row':",ROW(BCDanhMucDauTu_06029!G26),",","'ColDynamic':",COLUMN(BCDanhMucDauTu_06029!G24),",","'RowDynamic':",ROW(BCDanhMucDauTu_06029!G24),",","'Format':'numberic'",",'Value':'",SUBSTITUTE(BCDanhMucDauTu_06029!G26,"'","\'"),"','TargetCode':''}")</f>
        <v>{'SheetId':'1deb9a6e-dc5a-4908-87cc-034ee9747e20','UId':'76830a4a-49b3-4200-8f4c-2ccbb1a8164a','Col':7,'Row':26,'ColDynamic':7,'RowDynamic':24,'Format':'numberic','Value':'0','TargetCode':''}</v>
      </c>
    </row>
    <row r="303" spans="1:1">
      <c r="A303" t="str">
        <f>CONCATENATE("{'SheetId':'1deb9a6e-dc5a-4908-87cc-034ee9747e20'",",","'UId':'c5e58da8-6303-4f4b-8cfb-be632ed7700b'",",'Col':",COLUMN(BCDanhMucDauTu_06029!D27),",'Row':",ROW(BCDanhMucDauTu_06029!D27),",","'Format':'numberic'",",'Value':'",SUBSTITUTE(BCDanhMucDauTu_06029!D27,"'","\'"),"','TargetCode':''}")</f>
        <v>{'SheetId':'1deb9a6e-dc5a-4908-87cc-034ee9747e20','UId':'c5e58da8-6303-4f4b-8cfb-be632ed7700b','Col':4,'Row':27,'Format':'numberic','Value':' ','TargetCode':''}</v>
      </c>
    </row>
    <row r="304" spans="1:1">
      <c r="A304" t="str">
        <f>CONCATENATE("{'SheetId':'1deb9a6e-dc5a-4908-87cc-034ee9747e20'",",","'UId':'00ea0783-aace-414b-8975-b7b78127300d'",",'Col':",COLUMN(BCDanhMucDauTu_06029!E27),",'Row':",ROW(BCDanhMucDauTu_06029!E27),",","'Format':'numberic'",",'Value':'",SUBSTITUTE(BCDanhMucDauTu_06029!E27,"'","\'"),"','TargetCode':''}")</f>
        <v>{'SheetId':'1deb9a6e-dc5a-4908-87cc-034ee9747e20','UId':'00ea0783-aace-414b-8975-b7b78127300d','Col':5,'Row':27,'Format':'numberic','Value':' ','TargetCode':''}</v>
      </c>
    </row>
    <row r="305" spans="1:1">
      <c r="A305" t="str">
        <f>CONCATENATE("{'SheetId':'1deb9a6e-dc5a-4908-87cc-034ee9747e20'",",","'UId':'399d8c6f-4901-44ca-8111-9e12f616c487'",",'Col':",COLUMN(BCDanhMucDauTu_06029!F27),",'Row':",ROW(BCDanhMucDauTu_06029!F27),",","'Format':'numberic'",",'Value':'",SUBSTITUTE(BCDanhMucDauTu_06029!F27,"'","\'"),"','TargetCode':''}")</f>
        <v>{'SheetId':'1deb9a6e-dc5a-4908-87cc-034ee9747e20','UId':'399d8c6f-4901-44ca-8111-9e12f616c487','Col':6,'Row':27,'Format':'numberic','Value':' ','TargetCode':''}</v>
      </c>
    </row>
    <row r="306" spans="1:1">
      <c r="A306" t="str">
        <f>CONCATENATE("{'SheetId':'1deb9a6e-dc5a-4908-87cc-034ee9747e20'",",","'UId':'2cdda7fd-cb87-47da-8e30-06a3709bd609'",",'Col':",COLUMN(BCDanhMucDauTu_06029!G27),",'Row':",ROW(BCDanhMucDauTu_06029!G27),",","'Format':'numberic'",",'Value':'",SUBSTITUTE(BCDanhMucDauTu_06029!G27,"'","\'"),"','TargetCode':''}")</f>
        <v>{'SheetId':'1deb9a6e-dc5a-4908-87cc-034ee9747e20','UId':'2cdda7fd-cb87-47da-8e30-06a3709bd609','Col':7,'Row':27,'Format':'numberic','Value':' ','TargetCode':''}</v>
      </c>
    </row>
    <row r="307" spans="1:1">
      <c r="A307" t="str">
        <f>CONCATENATE("{'SheetId':'1deb9a6e-dc5a-4908-87cc-034ee9747e20'",",","'UId':'b8c20cc2-e76a-461c-ace9-e83abfcc1775'",",'Col':",COLUMN(BCDanhMucDauTu_06029!A29),",'Row':",ROW(BCDanhMucDauTu_06029!A29),",","'ColDynamic':",COLUMN(BCDanhMucDauTu_06029!A30),",","'RowDynamic':",ROW(BCDanhMucDauTu_06029!A30),",","'Format':'numberic'",",'Value':'",SUBSTITUTE(BCDanhMucDauTu_06029!A29,"'","\'"),"','TargetCode':''}")</f>
        <v>{'SheetId':'1deb9a6e-dc5a-4908-87cc-034ee9747e20','UId':'b8c20cc2-e76a-461c-ace9-e83abfcc1775','Col':1,'Row':29,'ColDynamic':1,'RowDynamic':30,'Format':'numberic','Value':' ','TargetCode':''}</v>
      </c>
    </row>
    <row r="308" spans="1:1">
      <c r="A308" t="str">
        <f>CONCATENATE("{'SheetId':'1deb9a6e-dc5a-4908-87cc-034ee9747e20'",",","'UId':'e6fa0887-9c0a-49b1-a5d5-d55f5bee7d17'",",'Col':",COLUMN(BCDanhMucDauTu_06029!B29),",'Row':",ROW(BCDanhMucDauTu_06029!B29),",","'ColDynamic':",COLUMN(BCDanhMucDauTu_06029!B30),",","'RowDynamic':",ROW(BCDanhMucDauTu_06029!B30),",","'Format':'string'",",'Value':'",SUBSTITUTE(BCDanhMucDauTu_06029!B29,"'","\'"),"','TargetCode':''}")</f>
        <v>{'SheetId':'1deb9a6e-dc5a-4908-87cc-034ee9747e20','UId':'e6fa0887-9c0a-49b1-a5d5-d55f5bee7d17','Col':2,'Row':29,'ColDynamic':2,'RowDynamic':30,'Format':'string','Value':'Tổng','TargetCode':''}</v>
      </c>
    </row>
    <row r="309" spans="1:1">
      <c r="A309" t="str">
        <f>CONCATENATE("{'SheetId':'1deb9a6e-dc5a-4908-87cc-034ee9747e20'",",","'UId':'6a029111-438c-4c2c-a425-15433a16ea47'",",'Col':",COLUMN(BCDanhMucDauTu_06029!C29),",'Row':",ROW(BCDanhMucDauTu_06029!C29),",","'ColDynamic':",COLUMN(BCDanhMucDauTu_06029!C30),",","'RowDynamic':",ROW(BCDanhMucDauTu_06029!C30),",","'Format':'numberic'",",'Value':'",SUBSTITUTE(BCDanhMucDauTu_06029!C29,"'","\'"),"','TargetCode':''}")</f>
        <v>{'SheetId':'1deb9a6e-dc5a-4908-87cc-034ee9747e20','UId':'6a029111-438c-4c2c-a425-15433a16ea47','Col':3,'Row':29,'ColDynamic':3,'RowDynamic':30,'Format':'numberic','Value':'2252','TargetCode':''}</v>
      </c>
    </row>
    <row r="310" spans="1:1">
      <c r="A310" t="str">
        <f>CONCATENATE("{'SheetId':'1deb9a6e-dc5a-4908-87cc-034ee9747e20'",",","'UId':'2af5b400-8abe-46e3-8b64-7efb4d13db84'",",'Col':",COLUMN(BCDanhMucDauTu_06029!D29),",'Row':",ROW(BCDanhMucDauTu_06029!D29),",","'ColDynamic':",COLUMN(BCDanhMucDauTu_06029!D30),",","'RowDynamic':",ROW(BCDanhMucDauTu_06029!D30),",","'Format':'numberic'",",'Value':'",SUBSTITUTE(BCDanhMucDauTu_06029!D29,"'","\'"),"','TargetCode':''}")</f>
        <v>{'SheetId':'1deb9a6e-dc5a-4908-87cc-034ee9747e20','UId':'2af5b400-8abe-46e3-8b64-7efb4d13db84','Col':4,'Row':29,'ColDynamic':4,'RowDynamic':30,'Format':'numberic','Value':' ','TargetCode':''}</v>
      </c>
    </row>
    <row r="311" spans="1:1">
      <c r="A311" t="str">
        <f>CONCATENATE("{'SheetId':'1deb9a6e-dc5a-4908-87cc-034ee9747e20'",",","'UId':'142640d6-6a87-400c-bc3e-fd34124b8a95'",",'Col':",COLUMN(BCDanhMucDauTu_06029!E29),",'Row':",ROW(BCDanhMucDauTu_06029!E29),",","'ColDynamic':",COLUMN(BCDanhMucDauTu_06029!E30),",","'RowDynamic':",ROW(BCDanhMucDauTu_06029!E30),",","'Format':'numberic'",",'Value':'",SUBSTITUTE(BCDanhMucDauTu_06029!E29,"'","\'"),"','TargetCode':''}")</f>
        <v>{'SheetId':'1deb9a6e-dc5a-4908-87cc-034ee9747e20','UId':'142640d6-6a87-400c-bc3e-fd34124b8a95','Col':5,'Row':29,'ColDynamic':5,'RowDynamic':30,'Format':'numberic','Value':' ','TargetCode':''}</v>
      </c>
    </row>
    <row r="312" spans="1:1">
      <c r="A312" t="str">
        <f>CONCATENATE("{'SheetId':'1deb9a6e-dc5a-4908-87cc-034ee9747e20'",",","'UId':'a4748164-33b9-46bd-8561-e8b3f76700ee'",",'Col':",COLUMN(BCDanhMucDauTu_06029!F29),",'Row':",ROW(BCDanhMucDauTu_06029!F29),",","'ColDynamic':",COLUMN(BCDanhMucDauTu_06029!F30),",","'RowDynamic':",ROW(BCDanhMucDauTu_06029!F30),",","'Format':'numberic'",",'Value':'",SUBSTITUTE(BCDanhMucDauTu_06029!F29,"'","\'"),"','TargetCode':''}")</f>
        <v>{'SheetId':'1deb9a6e-dc5a-4908-87cc-034ee9747e20','UId':'a4748164-33b9-46bd-8561-e8b3f76700ee','Col':6,'Row':29,'ColDynamic':6,'RowDynamic':30,'Format':'numberic','Value':'0','TargetCode':''}</v>
      </c>
    </row>
    <row r="313" spans="1:1">
      <c r="A313" t="str">
        <f>CONCATENATE("{'SheetId':'1deb9a6e-dc5a-4908-87cc-034ee9747e20'",",","'UId':'8b15b2dd-95b7-4075-8cb9-63831db4f74a'",",'Col':",COLUMN(BCDanhMucDauTu_06029!G29),",'Row':",ROW(BCDanhMucDauTu_06029!G29),",","'ColDynamic':",COLUMN(BCDanhMucDauTu_06029!G30),",","'RowDynamic':",ROW(BCDanhMucDauTu_06029!G30),",","'Format':'numberic'",",'Value':'",SUBSTITUTE(BCDanhMucDauTu_06029!G29,"'","\'"),"','TargetCode':''}")</f>
        <v>{'SheetId':'1deb9a6e-dc5a-4908-87cc-034ee9747e20','UId':'8b15b2dd-95b7-4075-8cb9-63831db4f74a','Col':7,'Row':29,'ColDynamic':7,'RowDynamic':30,'Format':'numberic','Value':'0','TargetCode':''}</v>
      </c>
    </row>
    <row r="314" spans="1:1">
      <c r="A314" t="str">
        <f>CONCATENATE("{'SheetId':'1deb9a6e-dc5a-4908-87cc-034ee9747e20'",",","'UId':'fe496e11-6071-47ac-9042-fb59341ce9d3'",",'Col':",COLUMN(BCDanhMucDauTu_06029!D30),",'Row':",ROW(BCDanhMucDauTu_06029!D30),",","'Format':'numberic'",",'Value':'",SUBSTITUTE(BCDanhMucDauTu_06029!D30,"'","\'"),"','TargetCode':''}")</f>
        <v>{'SheetId':'1deb9a6e-dc5a-4908-87cc-034ee9747e20','UId':'fe496e11-6071-47ac-9042-fb59341ce9d3','Col':4,'Row':30,'Format':'numberic','Value':' ','TargetCode':''}</v>
      </c>
    </row>
    <row r="315" spans="1:1">
      <c r="A315" t="str">
        <f>CONCATENATE("{'SheetId':'1deb9a6e-dc5a-4908-87cc-034ee9747e20'",",","'UId':'8f08a933-d633-4287-845a-9819dc196996'",",'Col':",COLUMN(BCDanhMucDauTu_06029!E30),",'Row':",ROW(BCDanhMucDauTu_06029!E30),",","'Format':'numberic'",",'Value':'",SUBSTITUTE(BCDanhMucDauTu_06029!E30,"'","\'"),"','TargetCode':''}")</f>
        <v>{'SheetId':'1deb9a6e-dc5a-4908-87cc-034ee9747e20','UId':'8f08a933-d633-4287-845a-9819dc196996','Col':5,'Row':30,'Format':'numberic','Value':' ','TargetCode':''}</v>
      </c>
    </row>
    <row r="316" spans="1:1">
      <c r="A316" t="str">
        <f>CONCATENATE("{'SheetId':'1deb9a6e-dc5a-4908-87cc-034ee9747e20'",",","'UId':'dad551f4-82a6-49f9-9019-06cb4c328a89'",",'Col':",COLUMN(BCDanhMucDauTu_06029!F30),",'Row':",ROW(BCDanhMucDauTu_06029!F30),",","'Format':'numberic'",",'Value':'",SUBSTITUTE(BCDanhMucDauTu_06029!F30,"'","\'"),"','TargetCode':''}")</f>
        <v>{'SheetId':'1deb9a6e-dc5a-4908-87cc-034ee9747e20','UId':'dad551f4-82a6-49f9-9019-06cb4c328a89','Col':6,'Row':30,'Format':'numberic','Value':' ','TargetCode':''}</v>
      </c>
    </row>
    <row r="317" spans="1:1">
      <c r="A317" t="str">
        <f>CONCATENATE("{'SheetId':'1deb9a6e-dc5a-4908-87cc-034ee9747e20'",",","'UId':'7bf94847-0bfe-4d96-ab7a-1ce79d9343f5'",",'Col':",COLUMN(BCDanhMucDauTu_06029!G30),",'Row':",ROW(BCDanhMucDauTu_06029!G30),",","'Format':'numberic'",",'Value':'",SUBSTITUTE(BCDanhMucDauTu_06029!G30,"'","\'"),"','TargetCode':''}")</f>
        <v>{'SheetId':'1deb9a6e-dc5a-4908-87cc-034ee9747e20','UId':'7bf94847-0bfe-4d96-ab7a-1ce79d9343f5','Col':7,'Row':30,'Format':'numberic','Value':' ','TargetCode':''}</v>
      </c>
    </row>
    <row r="318" spans="1:1">
      <c r="A318" t="str">
        <f>CONCATENATE("{'SheetId':'1deb9a6e-dc5a-4908-87cc-034ee9747e20'",",","'UId':'55eed474-1147-4da3-9086-9e821874c0a4'",",'Col':",COLUMN(BCDanhMucDauTu_06029!A32),",'Row':",ROW(BCDanhMucDauTu_06029!A32),",","'ColDynamic':",COLUMN(BCDanhMucDauTu_06029!A35),",","'RowDynamic':",ROW(BCDanhMucDauTu_06029!A35),",","'Format':'numberic'",",'Value':'",SUBSTITUTE(BCDanhMucDauTu_06029!A32,"'","\'"),"','TargetCode':''}")</f>
        <v>{'SheetId':'1deb9a6e-dc5a-4908-87cc-034ee9747e20','UId':'55eed474-1147-4da3-9086-9e821874c0a4','Col':1,'Row':32,'ColDynamic':1,'RowDynamic':35,'Format':'numberic','Value':' ','TargetCode':''}</v>
      </c>
    </row>
    <row r="319" spans="1:1">
      <c r="A319" t="str">
        <f>CONCATENATE("{'SheetId':'1deb9a6e-dc5a-4908-87cc-034ee9747e20'",",","'UId':'1c32b7bf-2ca1-44a0-8279-a8f01d6b7249'",",'Col':",COLUMN(BCDanhMucDauTu_06029!B32),",'Row':",ROW(BCDanhMucDauTu_06029!B32),",","'ColDynamic':",COLUMN(BCDanhMucDauTu_06029!B35),",","'RowDynamic':",ROW(BCDanhMucDauTu_06029!B35),",","'Format':'string'",",'Value':'",SUBSTITUTE(BCDanhMucDauTu_06029!B32,"'","\'"),"','TargetCode':''}")</f>
        <v>{'SheetId':'1deb9a6e-dc5a-4908-87cc-034ee9747e20','UId':'1c32b7bf-2ca1-44a0-8279-a8f01d6b7249','Col':2,'Row':32,'ColDynamic':2,'RowDynamic':35,'Format':'string','Value':'Tổng','TargetCode':''}</v>
      </c>
    </row>
    <row r="320" spans="1:1">
      <c r="A320" t="str">
        <f>CONCATENATE("{'SheetId':'1deb9a6e-dc5a-4908-87cc-034ee9747e20'",",","'UId':'f6a0865a-7cc4-4bd5-9c41-171ccfbe8908'",",'Col':",COLUMN(BCDanhMucDauTu_06029!C32),",'Row':",ROW(BCDanhMucDauTu_06029!C32),",","'ColDynamic':",COLUMN(BCDanhMucDauTu_06029!C35),",","'RowDynamic':",ROW(BCDanhMucDauTu_06029!C35),",","'Format':'numberic'",",'Value':'",SUBSTITUTE(BCDanhMucDauTu_06029!C32,"'","\'"),"','TargetCode':''}")</f>
        <v>{'SheetId':'1deb9a6e-dc5a-4908-87cc-034ee9747e20','UId':'f6a0865a-7cc4-4bd5-9c41-171ccfbe8908','Col':3,'Row':32,'ColDynamic':3,'RowDynamic':35,'Format':'numberic','Value':'2254','TargetCode':''}</v>
      </c>
    </row>
    <row r="321" spans="1:1">
      <c r="A321" t="str">
        <f>CONCATENATE("{'SheetId':'1deb9a6e-dc5a-4908-87cc-034ee9747e20'",",","'UId':'26677bc1-4784-4b02-a8da-eb1a17958c29'",",'Col':",COLUMN(BCDanhMucDauTu_06029!D32),",'Row':",ROW(BCDanhMucDauTu_06029!D32),",","'ColDynamic':",COLUMN(BCDanhMucDauTu_06029!D35),",","'RowDynamic':",ROW(BCDanhMucDauTu_06029!D35),",","'Format':'numberic'",",'Value':'",SUBSTITUTE(BCDanhMucDauTu_06029!D32,"'","\'"),"','TargetCode':''}")</f>
        <v>{'SheetId':'1deb9a6e-dc5a-4908-87cc-034ee9747e20','UId':'26677bc1-4784-4b02-a8da-eb1a17958c29','Col':4,'Row':32,'ColDynamic':4,'RowDynamic':35,'Format':'numberic','Value':' ','TargetCode':''}</v>
      </c>
    </row>
    <row r="322" spans="1:1">
      <c r="A322" t="str">
        <f>CONCATENATE("{'SheetId':'1deb9a6e-dc5a-4908-87cc-034ee9747e20'",",","'UId':'8088aec8-68fc-443f-8fce-4f1788e831ff'",",'Col':",COLUMN(BCDanhMucDauTu_06029!E32),",'Row':",ROW(BCDanhMucDauTu_06029!E32),",","'ColDynamic':",COLUMN(BCDanhMucDauTu_06029!E35),",","'RowDynamic':",ROW(BCDanhMucDauTu_06029!E35),",","'Format':'numberic'",",'Value':'",SUBSTITUTE(BCDanhMucDauTu_06029!E32,"'","\'"),"','TargetCode':''}")</f>
        <v>{'SheetId':'1deb9a6e-dc5a-4908-87cc-034ee9747e20','UId':'8088aec8-68fc-443f-8fce-4f1788e831ff','Col':5,'Row':32,'ColDynamic':5,'RowDynamic':35,'Format':'numberic','Value':' ','TargetCode':''}</v>
      </c>
    </row>
    <row r="323" spans="1:1">
      <c r="A323" t="str">
        <f>CONCATENATE("{'SheetId':'1deb9a6e-dc5a-4908-87cc-034ee9747e20'",",","'UId':'109895da-3858-4d8d-ab90-543bcf58b23e'",",'Col':",COLUMN(BCDanhMucDauTu_06029!F32),",'Row':",ROW(BCDanhMucDauTu_06029!F32),",","'ColDynamic':",COLUMN(BCDanhMucDauTu_06029!F35),",","'RowDynamic':",ROW(BCDanhMucDauTu_06029!F35),",","'Format':'numberic'",",'Value':'",SUBSTITUTE(BCDanhMucDauTu_06029!F32,"'","\'"),"','TargetCode':''}")</f>
        <v>{'SheetId':'1deb9a6e-dc5a-4908-87cc-034ee9747e20','UId':'109895da-3858-4d8d-ab90-543bcf58b23e','Col':6,'Row':32,'ColDynamic':6,'RowDynamic':35,'Format':'numberic','Value':'0','TargetCode':''}</v>
      </c>
    </row>
    <row r="324" spans="1:1">
      <c r="A324" t="str">
        <f>CONCATENATE("{'SheetId':'1deb9a6e-dc5a-4908-87cc-034ee9747e20'",",","'UId':'b12319f9-b486-4e3c-968f-635c2693280b'",",'Col':",COLUMN(BCDanhMucDauTu_06029!G32),",'Row':",ROW(BCDanhMucDauTu_06029!G32),",","'ColDynamic':",COLUMN(BCDanhMucDauTu_06029!G35),",","'RowDynamic':",ROW(BCDanhMucDauTu_06029!G35),",","'Format':'numberic'",",'Value':'",SUBSTITUTE(BCDanhMucDauTu_06029!G32,"'","\'"),"','TargetCode':''}")</f>
        <v>{'SheetId':'1deb9a6e-dc5a-4908-87cc-034ee9747e20','UId':'b12319f9-b486-4e3c-968f-635c2693280b','Col':7,'Row':32,'ColDynamic':7,'RowDynamic':35,'Format':'numberic','Value':'0','TargetCode':''}</v>
      </c>
    </row>
    <row r="325" spans="1:1">
      <c r="A325" t="str">
        <f>CONCATENATE("{'SheetId':'1deb9a6e-dc5a-4908-87cc-034ee9747e20'",",","'UId':'740ad2fc-8f8c-4571-bfbb-d73a204a23fa'",",'Col':",COLUMN(BCDanhMucDauTu_06029!D33),",'Row':",ROW(BCDanhMucDauTu_06029!D33),",","'Format':'numberic'",",'Value':'",SUBSTITUTE(BCDanhMucDauTu_06029!D33,"'","\'"),"','TargetCode':''}")</f>
        <v>{'SheetId':'1deb9a6e-dc5a-4908-87cc-034ee9747e20','UId':'740ad2fc-8f8c-4571-bfbb-d73a204a23fa','Col':4,'Row':33,'Format':'numberic','Value':'','TargetCode':''}</v>
      </c>
    </row>
    <row r="326" spans="1:1">
      <c r="A326" t="str">
        <f>CONCATENATE("{'SheetId':'1deb9a6e-dc5a-4908-87cc-034ee9747e20'",",","'UId':'41643327-c3cb-4259-acbc-d10c8c939580'",",'Col':",COLUMN(BCDanhMucDauTu_06029!E33),",'Row':",ROW(BCDanhMucDauTu_06029!E33),",","'Format':'numberic'",",'Value':'",SUBSTITUTE(BCDanhMucDauTu_06029!E33,"'","\'"),"','TargetCode':''}")</f>
        <v>{'SheetId':'1deb9a6e-dc5a-4908-87cc-034ee9747e20','UId':'41643327-c3cb-4259-acbc-d10c8c939580','Col':5,'Row':33,'Format':'numberic','Value':'','TargetCode':''}</v>
      </c>
    </row>
    <row r="327" spans="1:1">
      <c r="A327" t="str">
        <f>CONCATENATE("{'SheetId':'1deb9a6e-dc5a-4908-87cc-034ee9747e20'",",","'UId':'d007d564-0a98-45f4-94c4-a2e4056245bc'",",'Col':",COLUMN(BCDanhMucDauTu_06029!F33),",'Row':",ROW(BCDanhMucDauTu_06029!F33),",","'Format':'numberic'",",'Value':'",SUBSTITUTE(BCDanhMucDauTu_06029!F33,"'","\'"),"','TargetCode':''}")</f>
        <v>{'SheetId':'1deb9a6e-dc5a-4908-87cc-034ee9747e20','UId':'d007d564-0a98-45f4-94c4-a2e4056245bc','Col':6,'Row':33,'Format':'numberic','Value':'186923635000','TargetCode':''}</v>
      </c>
    </row>
    <row r="328" spans="1:1">
      <c r="A328" t="str">
        <f>CONCATENATE("{'SheetId':'1deb9a6e-dc5a-4908-87cc-034ee9747e20'",",","'UId':'87b8e950-d5f9-45b4-8cfb-d8108dd16f8f'",",'Col':",COLUMN(BCDanhMucDauTu_06029!G33),",'Row':",ROW(BCDanhMucDauTu_06029!G33),",","'Format':'numberic'",",'Value':'",SUBSTITUTE(BCDanhMucDauTu_06029!G33,"'","\'"),"','TargetCode':''}")</f>
        <v>{'SheetId':'1deb9a6e-dc5a-4908-87cc-034ee9747e20','UId':'87b8e950-d5f9-45b4-8cfb-d8108dd16f8f','Col':7,'Row':33,'Format':'numberic','Value':'0.495047135935953','TargetCode':''}</v>
      </c>
    </row>
    <row r="329" spans="1:1">
      <c r="A329" t="str">
        <f>CONCATENATE("{'SheetId':'1deb9a6e-dc5a-4908-87cc-034ee9747e20'",",","'UId':'70e2406f-94eb-466f-8d09-837ad44a449c'",",'Col':",COLUMN(BCDanhMucDauTu_06029!D34),",'Row':",ROW(BCDanhMucDauTu_06029!D34),",","'Format':'numberic'",",'Value':'",SUBSTITUTE(BCDanhMucDauTu_06029!D34,"'","\'"),"','TargetCode':''}")</f>
        <v>{'SheetId':'1deb9a6e-dc5a-4908-87cc-034ee9747e20','UId':'70e2406f-94eb-466f-8d09-837ad44a449c','Col':4,'Row':34,'Format':'numberic','Value':' ','TargetCode':''}</v>
      </c>
    </row>
    <row r="330" spans="1:1">
      <c r="A330" t="str">
        <f>CONCATENATE("{'SheetId':'1deb9a6e-dc5a-4908-87cc-034ee9747e20'",",","'UId':'d0c68994-6723-45f4-a51b-ec4a1f1cb761'",",'Col':",COLUMN(BCDanhMucDauTu_06029!E34),",'Row':",ROW(BCDanhMucDauTu_06029!E34),",","'Format':'numberic'",",'Value':'",SUBSTITUTE(BCDanhMucDauTu_06029!E34,"'","\'"),"','TargetCode':''}")</f>
        <v>{'SheetId':'1deb9a6e-dc5a-4908-87cc-034ee9747e20','UId':'d0c68994-6723-45f4-a51b-ec4a1f1cb761','Col':5,'Row':34,'Format':'numberic','Value':' ','TargetCode':''}</v>
      </c>
    </row>
    <row r="331" spans="1:1">
      <c r="A331" t="str">
        <f>CONCATENATE("{'SheetId':'1deb9a6e-dc5a-4908-87cc-034ee9747e20'",",","'UId':'6c78638c-c601-49bf-a9e5-d48c4258eadd'",",'Col':",COLUMN(BCDanhMucDauTu_06029!F34),",'Row':",ROW(BCDanhMucDauTu_06029!F34),",","'Format':'numberic'",",'Value':'",SUBSTITUTE(BCDanhMucDauTu_06029!F34,"'","\'"),"','TargetCode':''}")</f>
        <v>{'SheetId':'1deb9a6e-dc5a-4908-87cc-034ee9747e20','UId':'6c78638c-c601-49bf-a9e5-d48c4258eadd','Col':6,'Row':34,'Format':'numberic','Value':' ','TargetCode':''}</v>
      </c>
    </row>
    <row r="332" spans="1:1">
      <c r="A332" t="str">
        <f>CONCATENATE("{'SheetId':'1deb9a6e-dc5a-4908-87cc-034ee9747e20'",",","'UId':'bb82eed3-a7c3-4954-be20-20a9717d4026'",",'Col':",COLUMN(BCDanhMucDauTu_06029!G34),",'Row':",ROW(BCDanhMucDauTu_06029!G34),",","'Format':'numberic'",",'Value':'",SUBSTITUTE(BCDanhMucDauTu_06029!G34,"'","\'"),"','TargetCode':''}")</f>
        <v>{'SheetId':'1deb9a6e-dc5a-4908-87cc-034ee9747e20','UId':'bb82eed3-a7c3-4954-be20-20a9717d4026','Col':7,'Row':34,'Format':'numberic','Value':' ','TargetCode':''}</v>
      </c>
    </row>
    <row r="333" spans="1:1">
      <c r="A333" t="str">
        <f>CONCATENATE("{'SheetId':'1deb9a6e-dc5a-4908-87cc-034ee9747e20'",",","'UId':'4fe6fd2f-049f-4c3b-a78b-58fd08d62d7d'",",'Col':",COLUMN(BCDanhMucDauTu_06029!A43),",'Row':",ROW(BCDanhMucDauTu_06029!A43),",","'ColDynamic':",COLUMN(BCDanhMucDauTu_06029!A46),",","'RowDynamic':",ROW(BCDanhMucDauTu_06029!A46),",","'Format':'numberic'",",'Value':'",SUBSTITUTE(BCDanhMucDauTu_06029!A43,"'","\'"),"','TargetCode':''}")</f>
        <v>{'SheetId':'1deb9a6e-dc5a-4908-87cc-034ee9747e20','UId':'4fe6fd2f-049f-4c3b-a78b-58fd08d62d7d','Col':1,'Row':43,'ColDynamic':1,'RowDynamic':46,'Format':'numberic','Value':' ','TargetCode':''}</v>
      </c>
    </row>
    <row r="334" spans="1:1">
      <c r="A334" t="str">
        <f>CONCATENATE("{'SheetId':'1deb9a6e-dc5a-4908-87cc-034ee9747e20'",",","'UId':'21737fa5-5263-466a-9802-c554ec94ffeb'",",'Col':",COLUMN(BCDanhMucDauTu_06029!B43),",'Row':",ROW(BCDanhMucDauTu_06029!B43),",","'ColDynamic':",COLUMN(BCDanhMucDauTu_06029!B46),",","'RowDynamic':",ROW(BCDanhMucDauTu_06029!B46),",","'Format':'string'",",'Value':'",SUBSTITUTE(BCDanhMucDauTu_06029!B43,"'","\'"),"','TargetCode':''}")</f>
        <v>{'SheetId':'1deb9a6e-dc5a-4908-87cc-034ee9747e20','UId':'21737fa5-5263-466a-9802-c554ec94ffeb','Col':2,'Row':43,'ColDynamic':2,'RowDynamic':46,'Format':'string','Value':'Tổng','TargetCode':''}</v>
      </c>
    </row>
    <row r="335" spans="1:1">
      <c r="A335" t="str">
        <f>CONCATENATE("{'SheetId':'1deb9a6e-dc5a-4908-87cc-034ee9747e20'",",","'UId':'b1780ae8-e3e9-4d68-b8e3-06dc22233b5c'",",'Col':",COLUMN(BCDanhMucDauTu_06029!C43),",'Row':",ROW(BCDanhMucDauTu_06029!C43),",","'ColDynamic':",COLUMN(BCDanhMucDauTu_06029!C46),",","'RowDynamic':",ROW(BCDanhMucDauTu_06029!C46),",","'Format':'numberic'",",'Value':'",SUBSTITUTE(BCDanhMucDauTu_06029!C43,"'","\'"),"','TargetCode':''}")</f>
        <v>{'SheetId':'1deb9a6e-dc5a-4908-87cc-034ee9747e20','UId':'b1780ae8-e3e9-4d68-b8e3-06dc22233b5c','Col':3,'Row':43,'ColDynamic':3,'RowDynamic':46,'Format':'numberic','Value':'2257','TargetCode':''}</v>
      </c>
    </row>
    <row r="336" spans="1:1">
      <c r="A336" t="str">
        <f>CONCATENATE("{'SheetId':'1deb9a6e-dc5a-4908-87cc-034ee9747e20'",",","'UId':'fd0c415a-d2bc-42ee-b389-414f8400dae8'",",'Col':",COLUMN(BCDanhMucDauTu_06029!D43),",'Row':",ROW(BCDanhMucDauTu_06029!D43),",","'ColDynamic':",COLUMN(BCDanhMucDauTu_06029!D46),",","'RowDynamic':",ROW(BCDanhMucDauTu_06029!D46),",","'Format':'numberic'",",'Value':'",SUBSTITUTE(BCDanhMucDauTu_06029!D43,"'","\'"),"','TargetCode':''}")</f>
        <v>{'SheetId':'1deb9a6e-dc5a-4908-87cc-034ee9747e20','UId':'fd0c415a-d2bc-42ee-b389-414f8400dae8','Col':4,'Row':43,'ColDynamic':4,'RowDynamic':46,'Format':'numberic','Value':' ','TargetCode':''}</v>
      </c>
    </row>
    <row r="337" spans="1:1">
      <c r="A337" t="str">
        <f>CONCATENATE("{'SheetId':'1deb9a6e-dc5a-4908-87cc-034ee9747e20'",",","'UId':'816243e8-9c85-4ba1-805c-371f6b4844e4'",",'Col':",COLUMN(BCDanhMucDauTu_06029!E43),",'Row':",ROW(BCDanhMucDauTu_06029!E43),",","'ColDynamic':",COLUMN(BCDanhMucDauTu_06029!E46),",","'RowDynamic':",ROW(BCDanhMucDauTu_06029!E46),",","'Format':'numberic'",",'Value':'",SUBSTITUTE(BCDanhMucDauTu_06029!E43,"'","\'"),"','TargetCode':''}")</f>
        <v>{'SheetId':'1deb9a6e-dc5a-4908-87cc-034ee9747e20','UId':'816243e8-9c85-4ba1-805c-371f6b4844e4','Col':5,'Row':43,'ColDynamic':5,'RowDynamic':46,'Format':'numberic','Value':' ','TargetCode':''}</v>
      </c>
    </row>
    <row r="338" spans="1:1">
      <c r="A338" t="str">
        <f>CONCATENATE("{'SheetId':'1deb9a6e-dc5a-4908-87cc-034ee9747e20'",",","'UId':'2efa8183-1804-400f-919b-54e0d328e017'",",'Col':",COLUMN(BCDanhMucDauTu_06029!F43),",'Row':",ROW(BCDanhMucDauTu_06029!F43),",","'ColDynamic':",COLUMN(BCDanhMucDauTu_06029!F46),",","'RowDynamic':",ROW(BCDanhMucDauTu_06029!F46),",","'Format':'numberic'",",'Value':'",SUBSTITUTE(BCDanhMucDauTu_06029!F43,"'","\'"),"','TargetCode':''}")</f>
        <v>{'SheetId':'1deb9a6e-dc5a-4908-87cc-034ee9747e20','UId':'2efa8183-1804-400f-919b-54e0d328e017','Col':6,'Row':43,'ColDynamic':6,'RowDynamic':46,'Format':'numberic','Value':'','TargetCode':''}</v>
      </c>
    </row>
    <row r="339" spans="1:1">
      <c r="A339" t="str">
        <f>CONCATENATE("{'SheetId':'1deb9a6e-dc5a-4908-87cc-034ee9747e20'",",","'UId':'890ca93f-4ffa-4063-bc4e-3ca8427d321f'",",'Col':",COLUMN(BCDanhMucDauTu_06029!G43),",'Row':",ROW(BCDanhMucDauTu_06029!G43),",","'ColDynamic':",COLUMN(BCDanhMucDauTu_06029!G46),",","'RowDynamic':",ROW(BCDanhMucDauTu_06029!G46),",","'Format':'numberic'",",'Value':'",SUBSTITUTE(BCDanhMucDauTu_06029!G43,"'","\'"),"','TargetCode':''}")</f>
        <v>{'SheetId':'1deb9a6e-dc5a-4908-87cc-034ee9747e20','UId':'890ca93f-4ffa-4063-bc4e-3ca8427d321f','Col':7,'Row':43,'ColDynamic':7,'RowDynamic':46,'Format':'numberic','Value':'','TargetCode':''}</v>
      </c>
    </row>
    <row r="340" spans="1:1">
      <c r="A340" t="str">
        <f>CONCATENATE("{'SheetId':'1deb9a6e-dc5a-4908-87cc-034ee9747e20'",",","'UId':'df249e66-a9ea-45a2-9c76-d51aecb2379d'",",'Col':",COLUMN(BCDanhMucDauTu_06029!D44),",'Row':",ROW(BCDanhMucDauTu_06029!D44),",","'Format':'numberic'",",'Value':'",SUBSTITUTE(BCDanhMucDauTu_06029!D44,"'","\'"),"','TargetCode':''}")</f>
        <v>{'SheetId':'1deb9a6e-dc5a-4908-87cc-034ee9747e20','UId':'df249e66-a9ea-45a2-9c76-d51aecb2379d','Col':4,'Row':44,'Format':'numberic','Value':' ','TargetCode':''}</v>
      </c>
    </row>
    <row r="341" spans="1:1">
      <c r="A341" t="str">
        <f>CONCATENATE("{'SheetId':'1deb9a6e-dc5a-4908-87cc-034ee9747e20'",",","'UId':'a81df1b4-0c26-4bbd-9a9d-27dc4b538b2c'",",'Col':",COLUMN(BCDanhMucDauTu_06029!E44),",'Row':",ROW(BCDanhMucDauTu_06029!E44),",","'Format':'numberic'",",'Value':'",SUBSTITUTE(BCDanhMucDauTu_06029!E44,"'","\'"),"','TargetCode':''}")</f>
        <v>{'SheetId':'1deb9a6e-dc5a-4908-87cc-034ee9747e20','UId':'a81df1b4-0c26-4bbd-9a9d-27dc4b538b2c','Col':5,'Row':44,'Format':'numberic','Value':' ','TargetCode':''}</v>
      </c>
    </row>
    <row r="342" spans="1:1">
      <c r="A342" t="str">
        <f>CONCATENATE("{'SheetId':'1deb9a6e-dc5a-4908-87cc-034ee9747e20'",",","'UId':'4a9e3616-ca24-464d-b5e2-89b07d4dab94'",",'Col':",COLUMN(BCDanhMucDauTu_06029!F44),",'Row':",ROW(BCDanhMucDauTu_06029!F44),",","'Format':'numberic'",",'Value':'",SUBSTITUTE(BCDanhMucDauTu_06029!F44,"'","\'"),"','TargetCode':''}")</f>
        <v>{'SheetId':'1deb9a6e-dc5a-4908-87cc-034ee9747e20','UId':'4a9e3616-ca24-464d-b5e2-89b07d4dab94','Col':6,'Row':44,'Format':'numberic','Value':' ','TargetCode':''}</v>
      </c>
    </row>
    <row r="343" spans="1:1">
      <c r="A343" t="str">
        <f>CONCATENATE("{'SheetId':'1deb9a6e-dc5a-4908-87cc-034ee9747e20'",",","'UId':'4cbb5dbb-7a56-4367-b451-172c5d9fc088'",",'Col':",COLUMN(BCDanhMucDauTu_06029!G44),",'Row':",ROW(BCDanhMucDauTu_06029!G44),",","'Format':'numberic'",",'Value':'",SUBSTITUTE(BCDanhMucDauTu_06029!G44,"'","\'"),"','TargetCode':''}")</f>
        <v>{'SheetId':'1deb9a6e-dc5a-4908-87cc-034ee9747e20','UId':'4cbb5dbb-7a56-4367-b451-172c5d9fc088','Col':7,'Row':44,'Format':'numberic','Value':' ','TargetCode':''}</v>
      </c>
    </row>
    <row r="344" spans="1:1">
      <c r="A344" t="str">
        <f>CONCATENATE("{'SheetId':'1deb9a6e-dc5a-4908-87cc-034ee9747e20'",",","'UId':'70357de6-0706-48a2-a361-da95bcaa1827'",",'Col':",COLUMN(BCDanhMucDauTu_06029!D45),",'Row':",ROW(BCDanhMucDauTu_06029!D45),",","'Format':'numberic'",",'Value':'",SUBSTITUTE(BCDanhMucDauTu_06029!D45,"'","\'"),"','TargetCode':''}")</f>
        <v>{'SheetId':'1deb9a6e-dc5a-4908-87cc-034ee9747e20','UId':'70357de6-0706-48a2-a361-da95bcaa1827','Col':4,'Row':45,'Format':'numberic','Value':' ','TargetCode':''}</v>
      </c>
    </row>
    <row r="345" spans="1:1">
      <c r="A345" t="str">
        <f>CONCATENATE("{'SheetId':'1deb9a6e-dc5a-4908-87cc-034ee9747e20'",",","'UId':'4f148c59-190d-4dad-aff9-126f4ce81c6d'",",'Col':",COLUMN(BCDanhMucDauTu_06029!E45),",'Row':",ROW(BCDanhMucDauTu_06029!E45),",","'Format':'numberic'",",'Value':'",SUBSTITUTE(BCDanhMucDauTu_06029!E45,"'","\'"),"','TargetCode':''}")</f>
        <v>{'SheetId':'1deb9a6e-dc5a-4908-87cc-034ee9747e20','UId':'4f148c59-190d-4dad-aff9-126f4ce81c6d','Col':5,'Row':45,'Format':'numberic','Value':' ','TargetCode':''}</v>
      </c>
    </row>
    <row r="346" spans="1:1">
      <c r="A346" t="str">
        <f>CONCATENATE("{'SheetId':'1deb9a6e-dc5a-4908-87cc-034ee9747e20'",",","'UId':'6ba9d2bf-7322-4bb6-be73-05a728f53c5a'",",'Col':",COLUMN(BCDanhMucDauTu_06029!F45),",'Row':",ROW(BCDanhMucDauTu_06029!F45),",","'Format':'numberic'",",'Value':'",SUBSTITUTE(BCDanhMucDauTu_06029!F45,"'","\'"),"','TargetCode':''}")</f>
        <v>{'SheetId':'1deb9a6e-dc5a-4908-87cc-034ee9747e20','UId':'6ba9d2bf-7322-4bb6-be73-05a728f53c5a','Col':6,'Row':45,'Format':'numberic','Value':'190663914611','TargetCode':''}</v>
      </c>
    </row>
    <row r="347" spans="1:1">
      <c r="A347" t="str">
        <f>CONCATENATE("{'SheetId':'1deb9a6e-dc5a-4908-87cc-034ee9747e20'",",","'UId':'cad08826-aed0-458d-a3df-563ee1ca2782'",",'Col':",COLUMN(BCDanhMucDauTu_06029!G45),",'Row':",ROW(BCDanhMucDauTu_06029!G45),",","'Format':'numberic'",",'Value':'",SUBSTITUTE(BCDanhMucDauTu_06029!G45,"'","\'"),"','TargetCode':''}")</f>
        <v>{'SheetId':'1deb9a6e-dc5a-4908-87cc-034ee9747e20','UId':'cad08826-aed0-458d-a3df-563ee1ca2782','Col':7,'Row':45,'Format':'numberic','Value':'0.504952864064047','TargetCode':''}</v>
      </c>
    </row>
    <row r="348" spans="1:1">
      <c r="A348" t="str">
        <f>CONCATENATE("{'SheetId':'1deb9a6e-dc5a-4908-87cc-034ee9747e20'",",","'UId':'26452794-e0d2-44f2-8c51-7f5465fbf4cf'",",'Col':",COLUMN(BCDanhMucDauTu_06029!A47),",'Row':",ROW(BCDanhMucDauTu_06029!A47),",","'ColDynamic':",COLUMN(BCDanhMucDauTu_06029!A44),",","'RowDynamic':",ROW(BCDanhMucDauTu_06029!A44),",","'Format':'string'",",'Value':'",SUBSTITUTE(BCDanhMucDauTu_06029!A47,"'","\'"),"','TargetCode':''}")</f>
        <v>{'SheetId':'1deb9a6e-dc5a-4908-87cc-034ee9747e20','UId':'26452794-e0d2-44f2-8c51-7f5465fbf4cf','Col':1,'Row':47,'ColDynamic':1,'RowDynamic':44,'Format':'string','Value':' ','TargetCode':''}</v>
      </c>
    </row>
    <row r="349" spans="1:1">
      <c r="A349" t="str">
        <f>CONCATENATE("{'SheetId':'1deb9a6e-dc5a-4908-87cc-034ee9747e20'",",","'UId':'9b14eff9-5e45-4cf1-9494-0604b89ed28b'",",'Col':",COLUMN(BCDanhMucDauTu_06029!B47),",'Row':",ROW(BCDanhMucDauTu_06029!B47),",","'ColDynamic':",COLUMN(BCDanhMucDauTu_06029!B44),",","'RowDynamic':",ROW(BCDanhMucDauTu_06029!B44),",","'Format':'string'",",'Value':'",SUBSTITUTE(BCDanhMucDauTu_06029!B47,"'","\'"),"','TargetCode':''}")</f>
        <v>{'SheetId':'1deb9a6e-dc5a-4908-87cc-034ee9747e20','UId':'9b14eff9-5e45-4cf1-9494-0604b89ed28b','Col':2,'Row':47,'ColDynamic':2,'RowDynamic':44,'Format':'string','Value':'Tiền gửi ngân hàng','TargetCode':''}</v>
      </c>
    </row>
    <row r="350" spans="1:1">
      <c r="A350" t="str">
        <f>CONCATENATE("{'SheetId':'1deb9a6e-dc5a-4908-87cc-034ee9747e20'",",","'UId':'8d66f097-23e3-4ef9-8131-e5ac52c6b32f'",",'Col':",COLUMN(BCDanhMucDauTu_06029!C47),",'Row':",ROW(BCDanhMucDauTu_06029!C47),",","'ColDynamic':",COLUMN(BCDanhMucDauTu_06029!C44),",","'RowDynamic':",ROW(BCDanhMucDauTu_06029!C44),",","'Format':'string'",",'Value':'",SUBSTITUTE(BCDanhMucDauTu_06029!C47,"'","\'"),"','TargetCode':''}")</f>
        <v>{'SheetId':'1deb9a6e-dc5a-4908-87cc-034ee9747e20','UId':'8d66f097-23e3-4ef9-8131-e5ac52c6b32f','Col':3,'Row':47,'ColDynamic':3,'RowDynamic':44,'Format':'string','Value':'2260','TargetCode':''}</v>
      </c>
    </row>
    <row r="351" spans="1:1">
      <c r="A351" t="str">
        <f>CONCATENATE("{'SheetId':'1deb9a6e-dc5a-4908-87cc-034ee9747e20'",",","'UId':'ead9614a-658c-4220-bedf-ca1bfba113ca'",",'Col':",COLUMN(BCDanhMucDauTu_06029!D47),",'Row':",ROW(BCDanhMucDauTu_06029!D47),",","'ColDynamic':",COLUMN(BCDanhMucDauTu_06029!D44),",","'RowDynamic':",ROW(BCDanhMucDauTu_06029!D44),",","'Format':'numberic'",",'Value':'",SUBSTITUTE(BCDanhMucDauTu_06029!D47,"'","\'"),"','TargetCode':''}")</f>
        <v>{'SheetId':'1deb9a6e-dc5a-4908-87cc-034ee9747e20','UId':'ead9614a-658c-4220-bedf-ca1bfba113ca','Col':4,'Row':47,'ColDynamic':4,'RowDynamic':44,'Format':'numberic','Value':' ','TargetCode':''}</v>
      </c>
    </row>
    <row r="352" spans="1:1">
      <c r="A352" t="str">
        <f>CONCATENATE("{'SheetId':'1deb9a6e-dc5a-4908-87cc-034ee9747e20'",",","'UId':'4fdfc09c-5e5b-40ad-b617-c48d140e6fbc'",",'Col':",COLUMN(BCDanhMucDauTu_06029!E47),",'Row':",ROW(BCDanhMucDauTu_06029!E47),",","'ColDynamic':",COLUMN(BCDanhMucDauTu_06029!E44),",","'RowDynamic':",ROW(BCDanhMucDauTu_06029!E44),",","'Format':'numberic'",",'Value':'",SUBSTITUTE(BCDanhMucDauTu_06029!E47,"'","\'"),"','TargetCode':''}")</f>
        <v>{'SheetId':'1deb9a6e-dc5a-4908-87cc-034ee9747e20','UId':'4fdfc09c-5e5b-40ad-b617-c48d140e6fbc','Col':5,'Row':47,'ColDynamic':5,'RowDynamic':44,'Format':'numberic','Value':' ','TargetCode':''}</v>
      </c>
    </row>
    <row r="353" spans="1:1">
      <c r="A353" t="str">
        <f>CONCATENATE("{'SheetId':'1deb9a6e-dc5a-4908-87cc-034ee9747e20'",",","'UId':'ba8351a8-8ef9-4c39-b20c-9e499c7302c4'",",'Col':",COLUMN(BCDanhMucDauTu_06029!F47),",'Row':",ROW(BCDanhMucDauTu_06029!F47),",","'ColDynamic':",COLUMN(BCDanhMucDauTu_06029!F44),",","'RowDynamic':",ROW(BCDanhMucDauTu_06029!F44),",","'Format':'numberic'",",'Value':'",SUBSTITUTE(BCDanhMucDauTu_06029!F47,"'","\'"),"','TargetCode':''}")</f>
        <v>{'SheetId':'1deb9a6e-dc5a-4908-87cc-034ee9747e20','UId':'ba8351a8-8ef9-4c39-b20c-9e499c7302c4','Col':6,'Row':47,'ColDynamic':6,'RowDynamic':44,'Format':'numberic','Value':'0','TargetCode':''}</v>
      </c>
    </row>
    <row r="354" spans="1:1">
      <c r="A354" t="str">
        <f>CONCATENATE("{'SheetId':'1deb9a6e-dc5a-4908-87cc-034ee9747e20'",",","'UId':'20aec549-2649-4108-8c50-4ff697541fea'",",'Col':",COLUMN(BCDanhMucDauTu_06029!G47),",'Row':",ROW(BCDanhMucDauTu_06029!G47),",","'ColDynamic':",COLUMN(BCDanhMucDauTu_06029!G44),",","'RowDynamic':",ROW(BCDanhMucDauTu_06029!G44),",","'Format':'numberic'",",'Value':'",SUBSTITUTE(BCDanhMucDauTu_06029!G47,"'","\'"),"','TargetCode':''}")</f>
        <v>{'SheetId':'1deb9a6e-dc5a-4908-87cc-034ee9747e20','UId':'20aec549-2649-4108-8c50-4ff697541fea','Col':7,'Row':47,'ColDynamic':7,'RowDynamic':44,'Format':'numberic','Value':'0','TargetCode':''}</v>
      </c>
    </row>
    <row r="355" spans="1:1">
      <c r="A355" t="str">
        <f>CONCATENATE("{'SheetId':'1deb9a6e-dc5a-4908-87cc-034ee9747e20'",",","'UId':'c94d94d7-01a6-4c24-95e6-4f83c62d0567'",",'Col':",COLUMN(BCDanhMucDauTu_06029!A49),",'Row':",ROW(BCDanhMucDauTu_06029!A49),",","'ColDynamic':",COLUMN(BCDanhMucDauTu_06029!A46),",","'RowDynamic':",ROW(BCDanhMucDauTu_06029!A46),",","'Format':'string'",",'Value':'",SUBSTITUTE(BCDanhMucDauTu_06029!A49,"'","\'"),"','TargetCode':''}")</f>
        <v>{'SheetId':'1deb9a6e-dc5a-4908-87cc-034ee9747e20','UId':'c94d94d7-01a6-4c24-95e6-4f83c62d0567','Col':1,'Row':49,'ColDynamic':1,'RowDynamic':46,'Format':'string','Value':' ','TargetCode':''}</v>
      </c>
    </row>
    <row r="356" spans="1:1">
      <c r="A356" t="str">
        <f>CONCATENATE("{'SheetId':'1deb9a6e-dc5a-4908-87cc-034ee9747e20'",",","'UId':'333b59bf-d7bf-4903-a769-681773c5c1d6'",",'Col':",COLUMN(BCDanhMucDauTu_06029!B49),",'Row':",ROW(BCDanhMucDauTu_06029!B49),",","'ColDynamic':",COLUMN(BCDanhMucDauTu_06029!B46),",","'RowDynamic':",ROW(BCDanhMucDauTu_06029!B46),",","'Format':'string'",",'Value':'",SUBSTITUTE(BCDanhMucDauTu_06029!B49,"'","\'"),"','TargetCode':''}")</f>
        <v>{'SheetId':'1deb9a6e-dc5a-4908-87cc-034ee9747e20','UId':'333b59bf-d7bf-4903-a769-681773c5c1d6','Col':2,'Row':49,'ColDynamic':2,'RowDynamic':46,'Format':'string','Value':'Chứng chỉ tiền gửi ','TargetCode':''}</v>
      </c>
    </row>
    <row r="357" spans="1:1">
      <c r="A357" t="str">
        <f>CONCATENATE("{'SheetId':'1deb9a6e-dc5a-4908-87cc-034ee9747e20'",",","'UId':'70dcb08c-d0c0-43e8-87c7-cb83b1736902'",",'Col':",COLUMN(BCDanhMucDauTu_06029!C49),",'Row':",ROW(BCDanhMucDauTu_06029!C49),",","'ColDynamic':",COLUMN(BCDanhMucDauTu_06029!C46),",","'RowDynamic':",ROW(BCDanhMucDauTu_06029!C46),",","'Format':'string'",",'Value':'",SUBSTITUTE(BCDanhMucDauTu_06029!C49,"'","\'"),"','TargetCode':''}")</f>
        <v>{'SheetId':'1deb9a6e-dc5a-4908-87cc-034ee9747e20','UId':'70dcb08c-d0c0-43e8-87c7-cb83b1736902','Col':3,'Row':49,'ColDynamic':3,'RowDynamic':46,'Format':'string','Value':'2261.1','TargetCode':''}</v>
      </c>
    </row>
    <row r="358" spans="1:1">
      <c r="A358" t="str">
        <f>CONCATENATE("{'SheetId':'1deb9a6e-dc5a-4908-87cc-034ee9747e20'",",","'UId':'b98b0710-edbe-464f-91cc-a50943b92e53'",",'Col':",COLUMN(BCDanhMucDauTu_06029!D49),",'Row':",ROW(BCDanhMucDauTu_06029!D49),",","'ColDynamic':",COLUMN(BCDanhMucDauTu_06029!D46),",","'RowDynamic':",ROW(BCDanhMucDauTu_06029!D46),",","'Format':'numberic'",",'Value':'",SUBSTITUTE(BCDanhMucDauTu_06029!D49,"'","\'"),"','TargetCode':''}")</f>
        <v>{'SheetId':'1deb9a6e-dc5a-4908-87cc-034ee9747e20','UId':'b98b0710-edbe-464f-91cc-a50943b92e53','Col':4,'Row':49,'ColDynamic':4,'RowDynamic':46,'Format':'numberic','Value':' ','TargetCode':''}</v>
      </c>
    </row>
    <row r="359" spans="1:1">
      <c r="A359" t="str">
        <f>CONCATENATE("{'SheetId':'1deb9a6e-dc5a-4908-87cc-034ee9747e20'",",","'UId':'1e5e338d-e8d3-484c-a931-f154e681f9d1'",",'Col':",COLUMN(BCDanhMucDauTu_06029!E49),",'Row':",ROW(BCDanhMucDauTu_06029!E49),",","'ColDynamic':",COLUMN(BCDanhMucDauTu_06029!E46),",","'RowDynamic':",ROW(BCDanhMucDauTu_06029!E46),",","'Format':'numberic'",",'Value':'",SUBSTITUTE(BCDanhMucDauTu_06029!E49,"'","\'"),"','TargetCode':''}")</f>
        <v>{'SheetId':'1deb9a6e-dc5a-4908-87cc-034ee9747e20','UId':'1e5e338d-e8d3-484c-a931-f154e681f9d1','Col':5,'Row':49,'ColDynamic':5,'RowDynamic':46,'Format':'numberic','Value':' ','TargetCode':''}</v>
      </c>
    </row>
    <row r="360" spans="1:1">
      <c r="A360" t="str">
        <f>CONCATENATE("{'SheetId':'1deb9a6e-dc5a-4908-87cc-034ee9747e20'",",","'UId':'f0171a12-b46c-408e-9769-0674783f4494'",",'Col':",COLUMN(BCDanhMucDauTu_06029!F49),",'Row':",ROW(BCDanhMucDauTu_06029!F49),",","'ColDynamic':",COLUMN(BCDanhMucDauTu_06029!F46),",","'RowDynamic':",ROW(BCDanhMucDauTu_06029!F46),",","'Format':'numberic'",",'Value':'",SUBSTITUTE(BCDanhMucDauTu_06029!F49,"'","\'"),"','TargetCode':''}")</f>
        <v>{'SheetId':'1deb9a6e-dc5a-4908-87cc-034ee9747e20','UId':'f0171a12-b46c-408e-9769-0674783f4494','Col':6,'Row':49,'ColDynamic':6,'RowDynamic':46,'Format':'numberic','Value':'0','TargetCode':''}</v>
      </c>
    </row>
    <row r="361" spans="1:1">
      <c r="A361" t="str">
        <f>CONCATENATE("{'SheetId':'1deb9a6e-dc5a-4908-87cc-034ee9747e20'",",","'UId':'123dfcbf-9d8f-4865-9abd-67aef0fb2ded'",",'Col':",COLUMN(BCDanhMucDauTu_06029!G49),",'Row':",ROW(BCDanhMucDauTu_06029!G49),",","'ColDynamic':",COLUMN(BCDanhMucDauTu_06029!G46),",","'RowDynamic':",ROW(BCDanhMucDauTu_06029!G46),",","'Format':'numberic'",",'Value':'",SUBSTITUTE(BCDanhMucDauTu_06029!G49,"'","\'"),"','TargetCode':''}")</f>
        <v>{'SheetId':'1deb9a6e-dc5a-4908-87cc-034ee9747e20','UId':'123dfcbf-9d8f-4865-9abd-67aef0fb2ded','Col':7,'Row':49,'ColDynamic':7,'RowDynamic':46,'Format':'numberic','Value':'0','TargetCode':''}</v>
      </c>
    </row>
    <row r="362" spans="1:1">
      <c r="A362" t="str">
        <f>CONCATENATE("{'SheetId':'1deb9a6e-dc5a-4908-87cc-034ee9747e20'",",","'UId':'61c7d7e9-4c4a-4062-8012-4877345d4ca2'",",'Col':",COLUMN(BCDanhMucDauTu_06029!D50),",'Row':",ROW(BCDanhMucDauTu_06029!D50),",","'Format':'numberic'",",'Value':'",SUBSTITUTE(BCDanhMucDauTu_06029!D50,"'","\'"),"','TargetCode':''}")</f>
        <v>{'SheetId':'1deb9a6e-dc5a-4908-87cc-034ee9747e20','UId':'61c7d7e9-4c4a-4062-8012-4877345d4ca2','Col':4,'Row':50,'Format':'numberic','Value':' ','TargetCode':''}</v>
      </c>
    </row>
    <row r="363" spans="1:1">
      <c r="A363" t="str">
        <f>CONCATENATE("{'SheetId':'1deb9a6e-dc5a-4908-87cc-034ee9747e20'",",","'UId':'55eb1cfc-48db-45d7-badc-9126702dbaca'",",'Col':",COLUMN(BCDanhMucDauTu_06029!E50),",'Row':",ROW(BCDanhMucDauTu_06029!E50),",","'Format':'numberic'",",'Value':'",SUBSTITUTE(BCDanhMucDauTu_06029!E50,"'","\'"),"','TargetCode':''}")</f>
        <v>{'SheetId':'1deb9a6e-dc5a-4908-87cc-034ee9747e20','UId':'55eb1cfc-48db-45d7-badc-9126702dbaca','Col':5,'Row':50,'Format':'numberic','Value':' ','TargetCode':''}</v>
      </c>
    </row>
    <row r="364" spans="1:1">
      <c r="A364" t="str">
        <f>CONCATENATE("{'SheetId':'1deb9a6e-dc5a-4908-87cc-034ee9747e20'",",","'UId':'0b0a71cf-8b1c-4a88-a170-2b7251d20ffa'",",'Col':",COLUMN(BCDanhMucDauTu_06029!F50),",'Row':",ROW(BCDanhMucDauTu_06029!F50),",","'Format':'numberic'",",'Value':'",SUBSTITUTE(BCDanhMucDauTu_06029!F50,"'","\'"),"','TargetCode':''}")</f>
        <v>{'SheetId':'1deb9a6e-dc5a-4908-87cc-034ee9747e20','UId':'0b0a71cf-8b1c-4a88-a170-2b7251d20ffa','Col':6,'Row':50,'Format':'numberic','Value':'190663914611','TargetCode':''}</v>
      </c>
    </row>
    <row r="365" spans="1:1">
      <c r="A365" t="str">
        <f>CONCATENATE("{'SheetId':'1deb9a6e-dc5a-4908-87cc-034ee9747e20'",",","'UId':'3ec63538-3a98-477e-b957-0e4550274988'",",'Col':",COLUMN(BCDanhMucDauTu_06029!G50),",'Row':",ROW(BCDanhMucDauTu_06029!G50),",","'Format':'numberic'",",'Value':'",SUBSTITUTE(BCDanhMucDauTu_06029!G50,"'","\'"),"','TargetCode':''}")</f>
        <v>{'SheetId':'1deb9a6e-dc5a-4908-87cc-034ee9747e20','UId':'3ec63538-3a98-477e-b957-0e4550274988','Col':7,'Row':50,'Format':'numberic','Value':'0.504952864064047','TargetCode':''}</v>
      </c>
    </row>
    <row r="366" spans="1:1">
      <c r="A366" t="str">
        <f>CONCATENATE("{'SheetId':'1deb9a6e-dc5a-4908-87cc-034ee9747e20'",",","'UId':'b7e2b881-7166-4008-81ef-36fa655ba0d3'",",'Col':",COLUMN(BCDanhMucDauTu_06029!D51),",'Row':",ROW(BCDanhMucDauTu_06029!D51),",","'Format':'numberic'",",'Value':'",SUBSTITUTE(BCDanhMucDauTu_06029!D51,"'","\'"),"','TargetCode':''}")</f>
        <v>{'SheetId':'1deb9a6e-dc5a-4908-87cc-034ee9747e20','UId':'b7e2b881-7166-4008-81ef-36fa655ba0d3','Col':4,'Row':51,'Format':'numberic','Value':' ','TargetCode':''}</v>
      </c>
    </row>
    <row r="367" spans="1:1">
      <c r="A367" t="str">
        <f>CONCATENATE("{'SheetId':'1deb9a6e-dc5a-4908-87cc-034ee9747e20'",",","'UId':'b0198f8c-cffe-4d00-9816-22e0fa96124d'",",'Col':",COLUMN(BCDanhMucDauTu_06029!E51),",'Row':",ROW(BCDanhMucDauTu_06029!E51),",","'Format':'numberic'",",'Value':'",SUBSTITUTE(BCDanhMucDauTu_06029!E51,"'","\'"),"','TargetCode':''}")</f>
        <v>{'SheetId':'1deb9a6e-dc5a-4908-87cc-034ee9747e20','UId':'b0198f8c-cffe-4d00-9816-22e0fa96124d','Col':5,'Row':51,'Format':'numberic','Value':' ','TargetCode':''}</v>
      </c>
    </row>
    <row r="368" spans="1:1">
      <c r="A368" t="str">
        <f>CONCATENATE("{'SheetId':'1deb9a6e-dc5a-4908-87cc-034ee9747e20'",",","'UId':'2a23d1c5-766a-4746-bd88-93015d1e4053'",",'Col':",COLUMN(BCDanhMucDauTu_06029!F51),",'Row':",ROW(BCDanhMucDauTu_06029!F51),",","'Format':'numberic'",",'Value':'",SUBSTITUTE(BCDanhMucDauTu_06029!F51,"'","\'"),"','TargetCode':''}")</f>
        <v>{'SheetId':'1deb9a6e-dc5a-4908-87cc-034ee9747e20','UId':'2a23d1c5-766a-4746-bd88-93015d1e4053','Col':6,'Row':51,'Format':'numberic','Value':'377587549611','TargetCode':''}</v>
      </c>
    </row>
    <row r="369" spans="1:1">
      <c r="A369" t="str">
        <f>CONCATENATE("{'SheetId':'1deb9a6e-dc5a-4908-87cc-034ee9747e20'",",","'UId':'ca227d64-7ddf-4c5b-94c2-f07049f1a645'",",'Col':",COLUMN(BCDanhMucDauTu_06029!G51),",'Row':",ROW(BCDanhMucDauTu_06029!G51),",","'Format':'numberic'",",'Value':'",SUBSTITUTE(BCDanhMucDauTu_06029!G51,"'","\'"),"','TargetCode':''}")</f>
        <v>{'SheetId':'1deb9a6e-dc5a-4908-87cc-034ee9747e20','UId':'ca227d64-7ddf-4c5b-94c2-f07049f1a645','Col':7,'Row':51,'Format':'numberic','Value':'1','TargetCode':''}</v>
      </c>
    </row>
    <row r="370" spans="1:1">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{'SheetId':'eea37401-614e-480f-bf0c-66e62a21c940','UId':'8fe4c321-a5c4-4a50-a26e-af5571876426','Col':4,'Row':3,'Format':'numberic','Value':'0.0120009335961375','TargetCode':''}</v>
      </c>
    </row>
    <row r="493" spans="1:1">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{'SheetId':'eea37401-614e-480f-bf0c-66e62a21c940','UId':'e505df99-52a5-4046-b588-70e17a64bc04','Col':5,'Row':3,'Format':'numberic','Value':'0.0120009800809104','TargetCode':''}</v>
      </c>
    </row>
    <row r="494" spans="1:1">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{'SheetId':'eea37401-614e-480f-bf0c-66e62a21c940','UId':'906b49c2-3105-44f5-a32d-07590223a8f2','Col':4,'Row':4,'Format':'numberic','Value':'0.00122903193603264','TargetCode':''}</v>
      </c>
    </row>
    <row r="495" spans="1:1">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{'SheetId':'eea37401-614e-480f-bf0c-66e62a21c940','UId':'1292eb8e-a778-4ce5-ab53-509a4c8a9832','Col':5,'Row':4,'Format':'numberic','Value':'0.0016944107094805','TargetCode':''}</v>
      </c>
    </row>
    <row r="496" spans="1:1">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{'SheetId':'eea37401-614e-480f-bf0c-66e62a21c940','UId':'043b7f89-a817-4764-b06f-cc2a71ce03b0','Col':4,'Row':5,'Format':'numberic','Value':'0.00188750775876633','TargetCode':''}</v>
      </c>
    </row>
    <row r="497" spans="1:1">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{'SheetId':'eea37401-614e-480f-bf0c-66e62a21c940','UId':'99e0f9cc-8606-43f9-8ce6-a58dc892af79','Col':5,'Row':5,'Format':'numberic','Value':'0.00279635807473835','TargetCode':''}</v>
      </c>
    </row>
    <row r="498" spans="1:1">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{'SheetId':'eea37401-614e-480f-bf0c-66e62a21c940','UId':'5a5a30c0-7249-46cc-a3d5-6518c7410f2b','Col':4,'Row':6,'Format':'numberic','Value':'0.000137005373058873','TargetCode':''}</v>
      </c>
    </row>
    <row r="499" spans="1:1">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{'SheetId':'eea37401-614e-480f-bf0c-66e62a21c940','UId':'b6bb9469-63ab-4fda-88bd-7b1865b669bf','Col':5,'Row':6,'Format':'numberic','Value':'0.000197175224817843','TargetCode':''}</v>
      </c>
    </row>
    <row r="500" spans="1:1">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{'SheetId':'eea37401-614e-480f-bf0c-66e62a21c940','UId':'e3f08122-3427-41af-b11b-1a46844a64fc','Col':4,'Row':9,'Format':'numberic','Value':'0.000704397804929939','TargetCode':''}</v>
      </c>
    </row>
    <row r="505" spans="1:1">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{'SheetId':'eea37401-614e-480f-bf0c-66e62a21c940','UId':'9e68654a-171d-4fbe-8c69-6a6d18753f97','Col':5,'Row':9,'Format':'numberic','Value':'0.00107550122627914','TargetCode':''}</v>
      </c>
    </row>
    <row r="506" spans="1:1">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{'SheetId':'eea37401-614e-480f-bf0c-66e62a21c940','UId':'01528f3a-d80f-403f-9e7e-01c54429c341','Col':4,'Row':10,'Format':'numberic','Value':'0.0213313430871294','TargetCode':''}</v>
      </c>
    </row>
    <row r="507" spans="1:1">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{'SheetId':'eea37401-614e-480f-bf0c-66e62a21c940','UId':'2e9dd82c-3e13-4dfb-9508-7eb62f82b7a5','Col':5,'Row':10,'Format':'numberic','Value':'0.0209806969841097','TargetCode':''}</v>
      </c>
    </row>
    <row r="508" spans="1:1">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{'SheetId':'eea37401-614e-480f-bf0c-66e62a21c940','UId':'e04710a4-564b-4804-a3c9-8b96b736ccd0','Col':4,'Row':11,'Format':'numberic','Value':'2.3820073608989','TargetCode':''}</v>
      </c>
    </row>
    <row r="509" spans="1:1">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{'SheetId':'eea37401-614e-480f-bf0c-66e62a21c940','UId':'0421496e-49be-42f6-bd5e-4ff79e46d605','Col':5,'Row':11,'Format':'numberic','Value':'1.11526835614635','TargetCode':''}</v>
      </c>
    </row>
    <row r="510" spans="1:1">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 ','TargetCode':''}</v>
      </c>
    </row>
    <row r="513" spans="1:1">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 ','TargetCode':''}</v>
      </c>
    </row>
    <row r="514" spans="1:1">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{'SheetId':'eea37401-614e-480f-bf0c-66e62a21c940','UId':'759e81e7-6be1-448f-8880-c7fb179e0f97','Col':4,'Row':14,'Format':'numberic','Value':'275266283200','TargetCode':''}</v>
      </c>
    </row>
    <row r="515" spans="1:1">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{'SheetId':'eea37401-614e-480f-bf0c-66e62a21c940','UId':'d55f381c-544c-4c22-a6c9-f44d9ae2c1ab','Col':5,'Row':14,'Format':'numberic','Value':'50111139100','TargetCode':''}</v>
      </c>
    </row>
    <row r="516" spans="1:1">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{'SheetId':'eea37401-614e-480f-bf0c-66e62a21c940','UId':'5b9de7f0-70a7-42bf-94c8-d94c81c70e42','Col':4,'Row':15,'Format':'numberic','Value':'275266283200','TargetCode':''}</v>
      </c>
    </row>
    <row r="517" spans="1:1">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{'SheetId':'eea37401-614e-480f-bf0c-66e62a21c940','UId':'85d68133-b410-4986-a2ae-00da0ca256bd','Col':5,'Row':15,'Format':'numberic','Value':'50111139100','TargetCode':''}</v>
      </c>
    </row>
    <row r="518" spans="1:1">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{'SheetId':'eea37401-614e-480f-bf0c-66e62a21c940','UId':'31f6ac2c-5e3e-4a12-b200-cf5f834a027b','Col':4,'Row':16,'Format':'numberic','Value':'27526628.32','TargetCode':''}</v>
      </c>
    </row>
    <row r="519" spans="1:1">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{'SheetId':'eea37401-614e-480f-bf0c-66e62a21c940','UId':'e12c39c4-7956-414a-b632-d0af1c2ab599','Col':5,'Row':16,'Format':'numberic','Value':'5011113.91','TargetCode':''}</v>
      </c>
    </row>
    <row r="520" spans="1:1">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{'SheetId':'eea37401-614e-480f-bf0c-66e62a21c940','UId':'b08c24e4-4516-482b-a697-9d62ff87afcf','Col':4,'Row':17,'Format':'numberic','Value':'-26684413500','TargetCode':''}</v>
      </c>
    </row>
    <row r="521" spans="1:1">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{'SheetId':'eea37401-614e-480f-bf0c-66e62a21c940','UId':'a7ccfa80-7e7d-4308-b36d-abc719c80bf3','Col':5,'Row':17,'Format':'numberic','Value':'225155144100','TargetCode':''}</v>
      </c>
    </row>
    <row r="522" spans="1:1">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{'SheetId':'eea37401-614e-480f-bf0c-66e62a21c940','UId':'e8ec4ef9-08e4-4e39-8477-ae21a99e8959','Col':4,'Row':18,'Format':'numberic','Value':'22427789.1','TargetCode':''}</v>
      </c>
    </row>
    <row r="523" spans="1:1">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{'SheetId':'eea37401-614e-480f-bf0c-66e62a21c940','UId':'dde8a5b2-e9c7-4f1b-a63c-0174479280ef','Col':5,'Row':18,'Format':'numberic','Value':'52136444.9','TargetCode':''}</v>
      </c>
    </row>
    <row r="524" spans="1:1">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{'SheetId':'eea37401-614e-480f-bf0c-66e62a21c940','UId':'0e4c1db2-c20e-4d52-853c-271375cc313a','Col':4,'Row':19,'Format':'numberic','Value':'224277891000','TargetCode':''}</v>
      </c>
    </row>
    <row r="525" spans="1:1">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{'SheetId':'eea37401-614e-480f-bf0c-66e62a21c940','UId':'12f0bb36-f2e3-462a-b5c8-133ec8de4536','Col':5,'Row':19,'Format':'numberic','Value':'521364449000','TargetCode':''}</v>
      </c>
    </row>
    <row r="526" spans="1:1">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{'SheetId':'eea37401-614e-480f-bf0c-66e62a21c940','UId':'99c017fe-183e-4244-a2e8-3180fad52922','Col':4,'Row':20,'Format':'numberic','Value':'-25096230.45','TargetCode':''}</v>
      </c>
    </row>
    <row r="527" spans="1:1">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{'SheetId':'eea37401-614e-480f-bf0c-66e62a21c940','UId':'b3b6a8fb-5b81-4dc7-b0e6-531f207f2848','Col':5,'Row':20,'Format':'numberic','Value':'-29620930.49','TargetCode':''}</v>
      </c>
    </row>
    <row r="528" spans="1:1">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{'SheetId':'eea37401-614e-480f-bf0c-66e62a21c940','UId':'d7299fb4-5fbd-49ea-a765-7a162fd18f1e','Col':4,'Row':21,'Format':'numberic','Value':'-250962304500','TargetCode':''}</v>
      </c>
    </row>
    <row r="529" spans="1:1">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{'SheetId':'eea37401-614e-480f-bf0c-66e62a21c940','UId':'15c659ac-ac36-4f95-b662-8fcd6067cf35','Col':5,'Row':21,'Format':'numberic','Value':'-296209304900','TargetCode':''}</v>
      </c>
    </row>
    <row r="530" spans="1:1">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{'SheetId':'eea37401-614e-480f-bf0c-66e62a21c940','UId':'232e2092-5dcd-464b-b1fe-07f27efe2d21','Col':4,'Row':22,'Format':'numberic','Value':'248581869700','TargetCode':''}</v>
      </c>
    </row>
    <row r="531" spans="1:1">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{'SheetId':'eea37401-614e-480f-bf0c-66e62a21c940','UId':'fa41f074-2315-4e28-81ff-52700c300177','Col':5,'Row':22,'Format':'numberic','Value':'275266283200','TargetCode':''}</v>
      </c>
    </row>
    <row r="532" spans="1:1">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{'SheetId':'eea37401-614e-480f-bf0c-66e62a21c940','UId':'d8289881-c7ab-468c-ad5d-bf473cb76780','Col':4,'Row':23,'Format':'numberic','Value':'248581869700','TargetCode':''}</v>
      </c>
    </row>
    <row r="533" spans="1:1">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{'SheetId':'eea37401-614e-480f-bf0c-66e62a21c940','UId':'994ed5e1-c943-4620-8991-d05a125691b0','Col':5,'Row':23,'Format':'numberic','Value':'275266283200','TargetCode':''}</v>
      </c>
    </row>
    <row r="534" spans="1:1">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{'SheetId':'eea37401-614e-480f-bf0c-66e62a21c940','UId':'7120d041-84df-4b71-aa97-9c53b5ab7f97','Col':4,'Row':24,'Format':'numberic','Value':'24858186.97','TargetCode':''}</v>
      </c>
    </row>
    <row r="535" spans="1:1">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{'SheetId':'eea37401-614e-480f-bf0c-66e62a21c940','UId':'ee5817e5-5c8c-481c-bd88-acd0b7e7eb64','Col':5,'Row':24,'Format':'numberic','Value':'27526628.32','TargetCode':''}</v>
      </c>
    </row>
    <row r="536" spans="1:1">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{'SheetId':'eea37401-614e-480f-bf0c-66e62a21c940','UId':'83b16c86-f622-444a-8fd4-b601d346c031','Col':4,'Row':25,'Format':'percentage','Value':'8.04563905812476E-05','TargetCode':''}</v>
      </c>
    </row>
    <row r="537" spans="1:1">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{'SheetId':'eea37401-614e-480f-bf0c-66e62a21c940','UId':'6080a665-802c-4b21-ade4-e67d42c38ace','Col':5,'Row':25,'Format':'percentage','Value':'8.88276396257562E-05','TargetCode':''}</v>
      </c>
    </row>
    <row r="538" spans="1:1">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{'SheetId':'eea37401-614e-480f-bf0c-66e62a21c940','UId':'dc7a563a-ad1d-4847-ad52-60ae8b13af41','Col':4,'Row':26,'Format':'percentage','Value':'0.1717','TargetCode':''}</v>
      </c>
    </row>
    <row r="539" spans="1:1">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{'SheetId':'eea37401-614e-480f-bf0c-66e62a21c940','UId':'c291a5ad-47fa-4a53-a5d4-2c97806fed49','Col':5,'Row':26,'Format':'percentage','Value':'0.2106','TargetCode':''}</v>
      </c>
    </row>
    <row r="540" spans="1:1">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{'SheetId':'eea37401-614e-480f-bf0c-66e62a21c940','UId':'71e817fa-136e-4e66-8e01-e228a752c25d','Col':4,'Row':27,'Format':'percentage','Value':'0.036','TargetCode':''}</v>
      </c>
    </row>
    <row r="541" spans="1:1">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{'SheetId':'eea37401-614e-480f-bf0c-66e62a21c940','UId':'09a70799-3c67-42d0-9f37-8841480fa73f','Col':5,'Row':27,'Format':'percentage','Value':'0.0434','TargetCode':''}</v>
      </c>
    </row>
    <row r="542" spans="1:1">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{'SheetId':'eea37401-614e-480f-bf0c-66e62a21c940','UId':'19d7d32d-f72f-4744-9b80-66561ae1073a','Col':4,'Row':28,'Format':'numberic','Value':'11509','TargetCode':''}</v>
      </c>
    </row>
    <row r="543" spans="1:1">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{'SheetId':'eea37401-614e-480f-bf0c-66e62a21c940','UId':'2c2fe24e-69d3-4ae8-a8c8-c603f2a4a32c','Col':5,'Row':28,'Format':'numberic','Value':'8129','TargetCode':''}</v>
      </c>
    </row>
    <row r="544" spans="1:1">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{'SheetId':'eea37401-614e-480f-bf0c-66e62a21c940','UId':'507c37af-0901-43e1-8af6-f40112c246e3','Col':4,'Row':29,'Format':'numberic','Value':'15122.01','TargetCode':''}</v>
      </c>
    </row>
    <row r="545" spans="1:1">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{'SheetId':'eea37401-614e-480f-bf0c-66e62a21c940','UId':'bb1a5a18-9ac0-4a7c-9c34-d6fbecc14baf','Col':5,'Row':29,'Format':'numberic','Value':'19966.23','TargetCode':''}</v>
      </c>
    </row>
    <row r="546" spans="1:1">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c r="A548" t="str">
        <f>CONCATENATE("{'SheetId':'b6c97cd9-6a3e-4653-842d-08ee60321d8a'",",","'UId':'8f7521fe-3f5a-440e-b2ec-d223d74a176a'",",'Col':",COLUMN(ThongKePhiGiaoDich_06145!A10),",'Row':",ROW(ThongKePhiGiaoDich_06145!A10),",","'ColDynamic':",COLUMN(ThongKePhiGiaoDich_06145!A4),",","'RowDynamic':",ROW(ThongKePhiGiaoDich_06145!A4),",","'Format':'string'",",'Value':'",SUBSTITUTE(ThongKePhiGiaoDich_06145!A10,"'","\'"),"','TargetCode':''}")</f>
        <v>{'SheetId':'b6c97cd9-6a3e-4653-842d-08ee60321d8a','UId':'8f7521fe-3f5a-440e-b2ec-d223d74a176a','Col':1,'Row':10,'ColDynamic':1,'RowDynamic':4,'Format':'string','Value':' ','TargetCode':''}</v>
      </c>
    </row>
    <row r="549" spans="1:1">
      <c r="A549" t="str">
        <f>CONCATENATE("{'SheetId':'b6c97cd9-6a3e-4653-842d-08ee60321d8a'",",","'UId':'9a09da49-bfa1-43f6-8e3c-a9e310d89f9f'",",'Col':",COLUMN(ThongKePhiGiaoDich_06145!B10),",'Row':",ROW(ThongKePhiGiaoDich_06145!B10),",","'ColDynamic':",COLUMN(ThongKePhiGiaoDich_06145!B4),",","'RowDynamic':",ROW(ThongKePhiGiaoDich_06145!B4),",","'Format':'string'",",'Value':'",SUBSTITUTE(ThongKePhiGiaoDich_06145!B10,"'","\'"),"','TargetCode':''}")</f>
        <v>{'SheetId':'b6c97cd9-6a3e-4653-842d-08ee60321d8a','UId':'9a09da49-bfa1-43f6-8e3c-a9e310d89f9f','Col':2,'Row':10,'ColDynamic':2,'RowDynamic':4,'Format':'string','Value':'Tổng','TargetCode':''}</v>
      </c>
    </row>
    <row r="550" spans="1:1">
      <c r="A550" t="str">
        <f>CONCATENATE("{'SheetId':'b6c97cd9-6a3e-4653-842d-08ee60321d8a'",",","'UId':'5bf2eb64-d2d1-4346-ade9-f8ca0f061670'",",'Col':",COLUMN(ThongKePhiGiaoDich_06145!C10),",'Row':",ROW(ThongKePhiGiaoDich_06145!C10),",","'ColDynamic':",COLUMN(ThongKePhiGiaoDich_06145!C4),",","'RowDynamic':",ROW(ThongKePhiGiaoDich_06145!C4),",","'Format':'string'",",'Value':'",SUBSTITUTE(ThongKePhiGiaoDich_06145!C10,"'","\'"),"','TargetCode':''}")</f>
        <v>{'SheetId':'b6c97cd9-6a3e-4653-842d-08ee60321d8a','UId':'5bf2eb64-d2d1-4346-ade9-f8ca0f061670','Col':3,'Row':10,'ColDynamic':3,'RowDynamic':4,'Format':'string','Value':' ','TargetCode':''}</v>
      </c>
    </row>
    <row r="551" spans="1:1">
      <c r="A551" t="str">
        <f>CONCATENATE("{'SheetId':'b6c97cd9-6a3e-4653-842d-08ee60321d8a'",",","'UId':'4b12e2b0-24c9-4d01-b35a-5c9e2b4cdba0'",",'Col':",COLUMN(ThongKePhiGiaoDich_06145!D10),",'Row':",ROW(ThongKePhiGiaoDich_06145!D10),",","'ColDynamic':",COLUMN(ThongKePhiGiaoDich_06145!D4),",","'RowDynamic':",ROW(ThongKePhiGiaoDich_06145!D4),",","'Format':'numberic'",",'Value':'",SUBSTITUTE(ThongKePhiGiaoDich_06145!D10,"'","\'"),"','TargetCode':''}")</f>
        <v>{'SheetId':'b6c97cd9-6a3e-4653-842d-08ee60321d8a','UId':'4b12e2b0-24c9-4d01-b35a-5c9e2b4cdba0','Col':4,'Row':10,'ColDynamic':4,'RowDynamic':4,'Format':'numberic','Value':'2439243760950','TargetCode':''}</v>
      </c>
    </row>
    <row r="552" spans="1:1">
      <c r="A552" t="str">
        <f>CONCATENATE("{'SheetId':'b6c97cd9-6a3e-4653-842d-08ee60321d8a'",",","'UId':'8513cde9-c92a-4712-aacd-a19348d044a2'",",'Col':",COLUMN(ThongKePhiGiaoDich_06145!E10),",'Row':",ROW(ThongKePhiGiaoDich_06145!E10),",","'ColDynamic':",COLUMN(ThongKePhiGiaoDich_06145!E4),",","'RowDynamic':",ROW(ThongKePhiGiaoDich_06145!E4),",","'Format':'numberic'",",'Value':'",SUBSTITUTE(ThongKePhiGiaoDich_06145!E10,"'","\'"),"','TargetCode':''}")</f>
        <v>{'SheetId':'b6c97cd9-6a3e-4653-842d-08ee60321d8a','UId':'8513cde9-c92a-4712-aacd-a19348d044a2','Col':5,'Row':10,'ColDynamic':5,'RowDynamic':4,'Format':'numberic','Value':'','TargetCode':''}</v>
      </c>
    </row>
    <row r="553" spans="1:1">
      <c r="A553" t="str">
        <f>CONCATENATE("{'SheetId':'b6c97cd9-6a3e-4653-842d-08ee60321d8a'",",","'UId':'00160a62-773d-4478-82dc-c623dc025586'",",'Col':",COLUMN(ThongKePhiGiaoDich_06145!F10),",'Row':",ROW(ThongKePhiGiaoDich_06145!F10),",","'ColDynamic':",COLUMN(ThongKePhiGiaoDich_06145!F4),",","'RowDynamic':",ROW(ThongKePhiGiaoDich_06145!F4),",","'Format':'numberic'",",'Value':'",SUBSTITUTE(ThongKePhiGiaoDich_06145!F10,"'","\'"),"','TargetCode':''}")</f>
        <v>{'SheetId':'b6c97cd9-6a3e-4653-842d-08ee60321d8a','UId':'00160a62-773d-4478-82dc-c623dc025586','Col':6,'Row':10,'ColDynamic':6,'RowDynamic':4,'Format':'numberic','Value':'0.999977834481976','TargetCode':''}</v>
      </c>
    </row>
    <row r="554" spans="1:1">
      <c r="A554" t="str">
        <f>CONCATENATE("{'SheetId':'b6c97cd9-6a3e-4653-842d-08ee60321d8a'",",","'UId':'cc9a5f6b-2adf-4a16-bd06-93d49af7eebc'",",'Col':",COLUMN(ThongKePhiGiaoDich_06145!G10),",'Row':",ROW(ThongKePhiGiaoDich_06145!G10),",","'ColDynamic':",COLUMN(ThongKePhiGiaoDich_06145!G4),",","'RowDynamic':",ROW(ThongKePhiGiaoDich_06145!G4),",","'Format':'numberic'",",'Value':'",SUBSTITUTE(ThongKePhiGiaoDich_06145!G10,"'","\'"),"','TargetCode':''}")</f>
        <v>{'SheetId':'b6c97cd9-6a3e-4653-842d-08ee60321d8a','UId':'cc9a5f6b-2adf-4a16-bd06-93d49af7eebc','Col':7,'Row':10,'ColDynamic':7,'RowDynamic':4,'Format':'numberic','Value':' ','TargetCode':''}</v>
      </c>
    </row>
    <row r="555" spans="1:1">
      <c r="A555" t="str">
        <f>CONCATENATE("{'SheetId':'b6c97cd9-6a3e-4653-842d-08ee60321d8a'",",","'UId':'b4874b2d-a53a-419f-9821-bdd96466f1cd'",",'Col':",COLUMN(ThongKePhiGiaoDich_06145!H10),",'Row':",ROW(ThongKePhiGiaoDich_06145!H10),",","'ColDynamic':",COLUMN(ThongKePhiGiaoDich_06145!H4),",","'RowDynamic':",ROW(ThongKePhiGiaoDich_06145!H4),",","'Format':'numberic'",",'Value':'",SUBSTITUTE(ThongKePhiGiaoDich_06145!H10,"'","\'"),"','TargetCode':''}")</f>
        <v>{'SheetId':'b6c97cd9-6a3e-4653-842d-08ee60321d8a','UId':'b4874b2d-a53a-419f-9821-bdd96466f1cd','Col':8,'Row':10,'ColDynamic':8,'RowDynamic':4,'Format':'numberic','Value':' ','TargetCode':''}</v>
      </c>
    </row>
    <row r="556" spans="1:1">
      <c r="A556" t="str">
        <f>CONCATENATE("{'SheetId':'6fbe65c3-da29-414a-bb25-33fbc620a8c2'",",","'UId':'f00954e1-2fdc-4511-81ac-437964b25b05'",",'Col':",COLUMN(TKGD_NguoiLienQuan!C3),",'Row':",ROW(TKGD_NguoiLienQuan!C3),",","'Format':'string'",",'Value':'",SUBSTITUTE(TKGD_NguoiLienQuan!C3,"'","\'"),"','TargetCode':''}")</f>
        <v>{'SheetId':'6fbe65c3-da29-414a-bb25-33fbc620a8c2','UId':'f00954e1-2fdc-4511-81ac-437964b25b05','Col':3,'Row':3,'Format':'string','Value':' ','TargetCode':''}</v>
      </c>
    </row>
    <row r="557" spans="1:1">
      <c r="A557" t="str">
        <f>CONCATENATE("{'SheetId':'6fbe65c3-da29-414a-bb25-33fbc620a8c2'",",","'UId':'95cf7188-4c64-4d15-92bd-f00974e049ee'",",'Col':",COLUMN(TKGD_NguoiLienQuan!D3),",'Row':",ROW(TKGD_NguoiLienQuan!D3),",","'Format':'numberic'",",'Value':'",SUBSTITUTE(TKGD_NguoiLienQuan!D3,"'","\'"),"','TargetCode':''}")</f>
        <v>{'SheetId':'6fbe65c3-da29-414a-bb25-33fbc620a8c2','UId':'95cf7188-4c64-4d15-92bd-f00974e049ee','Col':4,'Row':3,'Format':'numberic','Value':' ','TargetCode':''}</v>
      </c>
    </row>
    <row r="558" spans="1:1">
      <c r="A558" t="str">
        <f>CONCATENATE("{'SheetId':'6fbe65c3-da29-414a-bb25-33fbc620a8c2'",",","'UId':'cb3aabc1-746d-4757-b476-f4c706648b84'",",'Col':",COLUMN(TKGD_NguoiLienQuan!E3),",'Row':",ROW(TKGD_NguoiLienQuan!E3),",","'Format':'string'",",'Value':'",SUBSTITUTE(TKGD_NguoiLienQuan!E3,"'","\'"),"','TargetCode':''}")</f>
        <v>{'SheetId':'6fbe65c3-da29-414a-bb25-33fbc620a8c2','UId':'cb3aabc1-746d-4757-b476-f4c706648b84','Col':5,'Row':3,'Format':'string','Value':' ','TargetCode':''}</v>
      </c>
    </row>
    <row r="559" spans="1:1">
      <c r="A559" t="str">
        <f>CONCATENATE("{'SheetId':'6fbe65c3-da29-414a-bb25-33fbc620a8c2'",",","'UId':'28c9224c-dc7d-46c2-9d1c-792ef02992f4'",",'Col':",COLUMN(TKGD_NguoiLienQuan!F3),",'Row':",ROW(TKGD_NguoiLienQuan!F3),",","'Format':'string'",",'Value':'",SUBSTITUTE(TKGD_NguoiLienQuan!F3,"'","\'"),"','TargetCode':''}")</f>
        <v>{'SheetId':'6fbe65c3-da29-414a-bb25-33fbc620a8c2','UId':'28c9224c-dc7d-46c2-9d1c-792ef02992f4','Col':6,'Row':3,'Format':'string','Value':' ','TargetCode':''}</v>
      </c>
    </row>
    <row r="560" spans="1:1">
      <c r="A560" t="str">
        <f>CONCATENATE("{'SheetId':'6fbe65c3-da29-414a-bb25-33fbc620a8c2'",",","'UId':'17e5d1e9-8132-4820-8f14-debc51c607a3'",",'Col':",COLUMN(TKGD_NguoiLienQuan!A5),",'Row':",ROW(TKGD_NguoiLienQuan!A5),",","'ColDynamic':",COLUMN(TKGD_NguoiLienQuan!A4),",","'RowDynamic':",ROW(TKGD_NguoiLienQuan!A4),",","'Format':'string'",",'Value':'",SUBSTITUTE(TKGD_NguoiLienQuan!A5,"'","\'"),"','TargetCode':''}")</f>
        <v>{'SheetId':'6fbe65c3-da29-414a-bb25-33fbc620a8c2','UId':'17e5d1e9-8132-4820-8f14-debc51c607a3','Col':1,'Row':5,'ColDynamic':1,'RowDynamic':4,'Format':'string','Value':'','TargetCode':''}</v>
      </c>
    </row>
    <row r="561" spans="1:1">
      <c r="A561" t="str">
        <f>CONCATENATE("{'SheetId':'6fbe65c3-da29-414a-bb25-33fbc620a8c2'",",","'UId':'5f13c594-e75e-412e-aaae-d3074753b15c'",",'Col':",COLUMN(TKGD_NguoiLienQuan!B5),",'Row':",ROW(TKGD_NguoiLienQuan!B5),",","'ColDynamic':",COLUMN(TKGD_NguoiLienQuan!B4),",","'RowDynamic':",ROW(TKGD_NguoiLienQuan!B4),",","'Format':'string'",",'Value':'",SUBSTITUTE(TKGD_NguoiLienQuan!B5,"'","\'"),"','TargetCode':''}")</f>
        <v>{'SheetId':'6fbe65c3-da29-414a-bb25-33fbc620a8c2','UId':'5f13c594-e75e-412e-aaae-d3074753b15c','Col':2,'Row':5,'ColDynamic':2,'RowDynamic':4,'Format':'string','Value':'','TargetCode':''}</v>
      </c>
    </row>
    <row r="562" spans="1:1">
      <c r="A562" t="str">
        <f>CONCATENATE("{'SheetId':'6fbe65c3-da29-414a-bb25-33fbc620a8c2'",",","'UId':'7c1c6ed9-b44a-4e3a-a818-50effa9c3b85'",",'Col':",COLUMN(TKGD_NguoiLienQuan!C5),",'Row':",ROW(TKGD_NguoiLienQuan!C5),",","'ColDynamic':",COLUMN(TKGD_NguoiLienQuan!C4),",","'RowDynamic':",ROW(TKGD_NguoiLienQuan!C4),",","'Format':'string'",",'Value':'",SUBSTITUTE(TKGD_NguoiLienQuan!C5,"'","\'"),"','TargetCode':''}")</f>
        <v>{'SheetId':'6fbe65c3-da29-414a-bb25-33fbc620a8c2','UId':'7c1c6ed9-b44a-4e3a-a818-50effa9c3b85','Col':3,'Row':5,'ColDynamic':3,'RowDynamic':4,'Format':'string','Value':' ','TargetCode':''}</v>
      </c>
    </row>
    <row r="563" spans="1:1">
      <c r="A563" t="str">
        <f>CONCATENATE("{'SheetId':'6fbe65c3-da29-414a-bb25-33fbc620a8c2'",",","'UId':'f51c1d77-7233-45f8-8b50-f1c5e84432c3'",",'Col':",COLUMN(TKGD_NguoiLienQuan!D5),",'Row':",ROW(TKGD_NguoiLienQuan!D5),",","'ColDynamic':",COLUMN(TKGD_NguoiLienQuan!D4),",","'RowDynamic':",ROW(TKGD_NguoiLienQuan!D4),",","'Format':'numberic'",",'Value':'",SUBSTITUTE(TKGD_NguoiLienQuan!D5,"'","\'"),"','TargetCode':''}")</f>
        <v>{'SheetId':'6fbe65c3-da29-414a-bb25-33fbc620a8c2','UId':'f51c1d77-7233-45f8-8b50-f1c5e84432c3','Col':4,'Row':5,'ColDynamic':4,'RowDynamic':4,'Format':'numberic','Value':' ','TargetCode':''}</v>
      </c>
    </row>
    <row r="564" spans="1:1">
      <c r="A564" t="str">
        <f>CONCATENATE("{'SheetId':'6fbe65c3-da29-414a-bb25-33fbc620a8c2'",",","'UId':'96143637-e475-4dd4-9e6d-b6f82c07f2ad'",",'Col':",COLUMN(TKGD_NguoiLienQuan!E5),",'Row':",ROW(TKGD_NguoiLienQuan!E5),",","'ColDynamic':",COLUMN(TKGD_NguoiLienQuan!E4),",","'RowDynamic':",ROW(TKGD_NguoiLienQuan!E4),",","'Format':'string'",",'Value':'",SUBSTITUTE(TKGD_NguoiLienQuan!E5,"'","\'"),"','TargetCode':''}")</f>
        <v>{'SheetId':'6fbe65c3-da29-414a-bb25-33fbc620a8c2','UId':'96143637-e475-4dd4-9e6d-b6f82c07f2ad','Col':5,'Row':5,'ColDynamic':5,'RowDynamic':4,'Format':'string','Value':' ','TargetCode':''}</v>
      </c>
    </row>
    <row r="565" spans="1:1">
      <c r="A565" t="str">
        <f>CONCATENATE("{'SheetId':'6fbe65c3-da29-414a-bb25-33fbc620a8c2'",",","'UId':'cb5fa644-4de9-471f-bae0-df289a270c22'",",'Col':",COLUMN(TKGD_NguoiLienQuan!F5),",'Row':",ROW(TKGD_NguoiLienQuan!F5),",","'ColDynamic':",COLUMN(TKGD_NguoiLienQuan!F4),",","'RowDynamic':",ROW(TKGD_NguoiLienQuan!F4),",","'Format':'string'",",'Value':'",SUBSTITUTE(TKGD_NguoiLienQuan!F5,"'","\'"),"','TargetCode':''}")</f>
        <v>{'SheetId':'6fbe65c3-da29-414a-bb25-33fbc620a8c2','UId':'cb5fa644-4de9-471f-bae0-df289a270c22','Col':6,'Row':5,'ColDynamic':6,'RowDynamic':4,'Format':'string','Value':' ','TargetCode':''}</v>
      </c>
    </row>
    <row r="566" spans="1:1">
      <c r="A566" t="str">
        <f>CONCATENATE("{'SheetId':'6fbe65c3-da29-414a-bb25-33fbc620a8c2'",",","'UId':'97699635-2d1c-45a0-bcb8-f0bffbda7dab'",",'Col':",COLUMN(TKGD_NguoiLienQuan!C6),",'Row':",ROW(TKGD_NguoiLienQuan!C6),",","'Format':'string'",",'Value':'",SUBSTITUTE(TKGD_NguoiLienQuan!C6,"'","\'"),"','TargetCode':''}")</f>
        <v>{'SheetId':'6fbe65c3-da29-414a-bb25-33fbc620a8c2','UId':'97699635-2d1c-45a0-bcb8-f0bffbda7dab','Col':3,'Row':6,'Format':'string','Value':' ','TargetCode':''}</v>
      </c>
    </row>
    <row r="567" spans="1:1">
      <c r="A567" t="str">
        <f>CONCATENATE("{'SheetId':'6fbe65c3-da29-414a-bb25-33fbc620a8c2'",",","'UId':'353a8288-2a2b-4291-8b05-db88ee25e555'",",'Col':",COLUMN(TKGD_NguoiLienQuan!D6),",'Row':",ROW(TKGD_NguoiLienQuan!D6),",","'Format':'numberic'",",'Value':'",SUBSTITUTE(TKGD_NguoiLienQuan!D6,"'","\'"),"','TargetCode':''}")</f>
        <v>{'SheetId':'6fbe65c3-da29-414a-bb25-33fbc620a8c2','UId':'353a8288-2a2b-4291-8b05-db88ee25e555','Col':4,'Row':6,'Format':'numberic','Value':' ','TargetCode':''}</v>
      </c>
    </row>
    <row r="568" spans="1:1">
      <c r="A568" t="str">
        <f>CONCATENATE("{'SheetId':'6fbe65c3-da29-414a-bb25-33fbc620a8c2'",",","'UId':'6091ddce-7b9e-4f16-bd59-1f0287141f21'",",'Col':",COLUMN(TKGD_NguoiLienQuan!E6),",'Row':",ROW(TKGD_NguoiLienQuan!E6),",","'Format':'string'",",'Value':'",SUBSTITUTE(TKGD_NguoiLienQuan!E6,"'","\'"),"','TargetCode':''}")</f>
        <v>{'SheetId':'6fbe65c3-da29-414a-bb25-33fbc620a8c2','UId':'6091ddce-7b9e-4f16-bd59-1f0287141f21','Col':5,'Row':6,'Format':'string','Value':' ','TargetCode':''}</v>
      </c>
    </row>
    <row r="569" spans="1:1">
      <c r="A569" t="str">
        <f>CONCATENATE("{'SheetId':'6fbe65c3-da29-414a-bb25-33fbc620a8c2'",",","'UId':'6105f3b1-ff68-441b-b50d-ee4a053f4678'",",'Col':",COLUMN(TKGD_NguoiLienQuan!F6),",'Row':",ROW(TKGD_NguoiLienQuan!F6),",","'Format':'string'",",'Value':'",SUBSTITUTE(TKGD_NguoiLienQuan!F6,"'","\'"),"','TargetCode':''}")</f>
        <v>{'SheetId':'6fbe65c3-da29-414a-bb25-33fbc620a8c2','UId':'6105f3b1-ff68-441b-b50d-ee4a053f4678','Col':6,'Row':6,'Format':'string','Value':' ','TargetCode':''}</v>
      </c>
    </row>
    <row r="570" spans="1:1">
      <c r="A570" t="str">
        <f>CONCATENATE("{'SheetId':'6fbe65c3-da29-414a-bb25-33fbc620a8c2'",",","'UId':'b4b73c0b-75cf-4502-b7e7-1e25b56bf5f8'",",'Col':",COLUMN(TKGD_NguoiLienQuan!A8),",'Row':",ROW(TKGD_NguoiLienQuan!A8),",","'ColDynamic':",COLUMN(TKGD_NguoiLienQuan!A7),",","'RowDynamic':",ROW(TKGD_NguoiLienQuan!A7),",","'Format':'string'",",'Value':'",SUBSTITUTE(TKGD_NguoiLienQuan!A8,"'","\'"),"','TargetCode':''}")</f>
        <v>{'SheetId':'6fbe65c3-da29-414a-bb25-33fbc620a8c2','UId':'b4b73c0b-75cf-4502-b7e7-1e25b56bf5f8','Col':1,'Row':8,'ColDynamic':1,'RowDynamic':7,'Format':'string','Value':'','TargetCode':''}</v>
      </c>
    </row>
    <row r="571" spans="1:1">
      <c r="A571" t="str">
        <f>CONCATENATE("{'SheetId':'6fbe65c3-da29-414a-bb25-33fbc620a8c2'",",","'UId':'cb9dfe40-bba7-43ac-a34a-e361fc52bfb1'",",'Col':",COLUMN(TKGD_NguoiLienQuan!B8),",'Row':",ROW(TKGD_NguoiLienQuan!B8),",","'ColDynamic':",COLUMN(TKGD_NguoiLienQuan!B7),",","'RowDynamic':",ROW(TKGD_NguoiLienQuan!B7),",","'Format':'string'",",'Value':'",SUBSTITUTE(TKGD_NguoiLienQuan!B8,"'","\'"),"','TargetCode':''}")</f>
        <v>{'SheetId':'6fbe65c3-da29-414a-bb25-33fbc620a8c2','UId':'cb9dfe40-bba7-43ac-a34a-e361fc52bfb1','Col':2,'Row':8,'ColDynamic':2,'RowDynamic':7,'Format':'string','Value':'','TargetCode':''}</v>
      </c>
    </row>
    <row r="572" spans="1:1">
      <c r="A572" t="str">
        <f>CONCATENATE("{'SheetId':'6fbe65c3-da29-414a-bb25-33fbc620a8c2'",",","'UId':'810031bf-f6c9-430d-886a-a2b3943b33fd'",",'Col':",COLUMN(TKGD_NguoiLienQuan!C8),",'Row':",ROW(TKGD_NguoiLienQuan!C8),",","'ColDynamic':",COLUMN(TKGD_NguoiLienQuan!C7),",","'RowDynamic':",ROW(TKGD_NguoiLienQuan!C7),",","'Format':'string'",",'Value':'",SUBSTITUTE(TKGD_NguoiLienQuan!C8,"'","\'"),"','TargetCode':''}")</f>
        <v>{'SheetId':'6fbe65c3-da29-414a-bb25-33fbc620a8c2','UId':'810031bf-f6c9-430d-886a-a2b3943b33fd','Col':3,'Row':8,'ColDynamic':3,'RowDynamic':7,'Format':'string','Value':' ','TargetCode':''}</v>
      </c>
    </row>
    <row r="573" spans="1:1">
      <c r="A573" t="str">
        <f>CONCATENATE("{'SheetId':'6fbe65c3-da29-414a-bb25-33fbc620a8c2'",",","'UId':'2a150146-d690-4323-8732-0fa1448f5488'",",'Col':",COLUMN(TKGD_NguoiLienQuan!D8),",'Row':",ROW(TKGD_NguoiLienQuan!D8),",","'ColDynamic':",COLUMN(TKGD_NguoiLienQuan!D7),",","'RowDynamic':",ROW(TKGD_NguoiLienQuan!D7),",","'Format':'numberic'",",'Value':'",SUBSTITUTE(TKGD_NguoiLienQuan!D8,"'","\'"),"','TargetCode':''}")</f>
        <v>{'SheetId':'6fbe65c3-da29-414a-bb25-33fbc620a8c2','UId':'2a150146-d690-4323-8732-0fa1448f5488','Col':4,'Row':8,'ColDynamic':4,'RowDynamic':7,'Format':'numberic','Value':' ','TargetCode':''}</v>
      </c>
    </row>
    <row r="574" spans="1:1">
      <c r="A574" t="str">
        <f>CONCATENATE("{'SheetId':'6fbe65c3-da29-414a-bb25-33fbc620a8c2'",",","'UId':'d75f3508-d070-4873-885f-324a9a03af35'",",'Col':",COLUMN(TKGD_NguoiLienQuan!E8),",'Row':",ROW(TKGD_NguoiLienQuan!E8),",","'ColDynamic':",COLUMN(TKGD_NguoiLienQuan!E7),",","'RowDynamic':",ROW(TKGD_NguoiLienQuan!E7),",","'Format':'string'",",'Value':'",SUBSTITUTE(TKGD_NguoiLienQuan!E8,"'","\'"),"','TargetCode':''}")</f>
        <v>{'SheetId':'6fbe65c3-da29-414a-bb25-33fbc620a8c2','UId':'d75f3508-d070-4873-885f-324a9a03af35','Col':5,'Row':8,'ColDynamic':5,'RowDynamic':7,'Format':'string','Value':' ','TargetCode':''}</v>
      </c>
    </row>
    <row r="575" spans="1:1">
      <c r="A575" t="str">
        <f>CONCATENATE("{'SheetId':'6fbe65c3-da29-414a-bb25-33fbc620a8c2'",",","'UId':'ad4db232-d540-49f4-b9be-d98d37886a21'",",'Col':",COLUMN(TKGD_NguoiLienQuan!F8),",'Row':",ROW(TKGD_NguoiLienQuan!F8),",","'ColDynamic':",COLUMN(TKGD_NguoiLienQuan!F7),",","'RowDynamic':",ROW(TKGD_NguoiLienQuan!F7),",","'Format':'string'",",'Value':'",SUBSTITUTE(TKGD_NguoiLienQuan!F8,"'","\'"),"','TargetCode':''}")</f>
        <v>{'SheetId':'6fbe65c3-da29-414a-bb25-33fbc620a8c2','UId':'ad4db232-d540-49f4-b9be-d98d37886a21','Col':6,'Row':8,'ColDynamic':6,'RowDynamic':7,'Format':'string','Value':' ','TargetCode':''}</v>
      </c>
    </row>
    <row r="576" spans="1:1">
      <c r="A576" t="str">
        <f>CONCATENATE("{'SheetId':'6fbe65c3-da29-414a-bb25-33fbc620a8c2'",",","'UId':'0c3effbd-56e3-4a79-9901-77fb050a0e54'",",'Col':",COLUMN(TKGD_NguoiLienQuan!C9),",'Row':",ROW(TKGD_NguoiLienQuan!C9),",","'Format':'string'",",'Value':'",SUBSTITUTE(TKGD_NguoiLienQuan!C9,"'","\'"),"','TargetCode':''}")</f>
        <v>{'SheetId':'6fbe65c3-da29-414a-bb25-33fbc620a8c2','UId':'0c3effbd-56e3-4a79-9901-77fb050a0e54','Col':3,'Row':9,'Format':'string','Value':' ','TargetCode':''}</v>
      </c>
    </row>
    <row r="577" spans="1:1">
      <c r="A577" t="str">
        <f>CONCATENATE("{'SheetId':'6fbe65c3-da29-414a-bb25-33fbc620a8c2'",",","'UId':'aa48dfae-4e3c-4d73-ace2-72e44c2574b3'",",'Col':",COLUMN(TKGD_NguoiLienQuan!D9),",'Row':",ROW(TKGD_NguoiLienQuan!D9),",","'Format':'numberic'",",'Value':'",SUBSTITUTE(TKGD_NguoiLienQuan!D9,"'","\'"),"','TargetCode':''}")</f>
        <v>{'SheetId':'6fbe65c3-da29-414a-bb25-33fbc620a8c2','UId':'aa48dfae-4e3c-4d73-ace2-72e44c2574b3','Col':4,'Row':9,'Format':'numberic','Value':' ','TargetCode':''}</v>
      </c>
    </row>
    <row r="578" spans="1:1">
      <c r="A578" t="str">
        <f>CONCATENATE("{'SheetId':'6fbe65c3-da29-414a-bb25-33fbc620a8c2'",",","'UId':'7f4cbc40-35c1-454c-bffb-302b37c8ab4b'",",'Col':",COLUMN(TKGD_NguoiLienQuan!E9),",'Row':",ROW(TKGD_NguoiLienQuan!E9),",","'Format':'string'",",'Value':'",SUBSTITUTE(TKGD_NguoiLienQuan!E9,"'","\'"),"','TargetCode':''}")</f>
        <v>{'SheetId':'6fbe65c3-da29-414a-bb25-33fbc620a8c2','UId':'7f4cbc40-35c1-454c-bffb-302b37c8ab4b','Col':5,'Row':9,'Format':'string','Value':' ','TargetCode':''}</v>
      </c>
    </row>
    <row r="579" spans="1:1">
      <c r="A579" t="str">
        <f>CONCATENATE("{'SheetId':'6fbe65c3-da29-414a-bb25-33fbc620a8c2'",",","'UId':'7be54a61-dcc4-4193-b24c-364d5b386508'",",'Col':",COLUMN(TKGD_NguoiLienQuan!F9),",'Row':",ROW(TKGD_NguoiLienQuan!F9),",","'Format':'string'",",'Value':'",SUBSTITUTE(TKGD_NguoiLienQuan!F9,"'","\'"),"','TargetCode':''}")</f>
        <v>{'SheetId':'6fbe65c3-da29-414a-bb25-33fbc620a8c2','UId':'7be54a61-dcc4-4193-b24c-364d5b386508','Col':6,'Row':9,'Format':'string','Value':' ','TargetCode':''}</v>
      </c>
    </row>
    <row r="580" spans="1:1">
      <c r="A580" t="str">
        <f>CONCATENATE("{'SheetId':'6fbe65c3-da29-414a-bb25-33fbc620a8c2'",",","'UId':'b1e747cf-eed1-4ee1-8166-2e5cecbef458'",",'Col':",COLUMN(TKGD_NguoiLienQuan!A11),",'Row':",ROW(TKGD_NguoiLienQuan!A11),",","'ColDynamic':",COLUMN(TKGD_NguoiLienQuan!A10),",","'RowDynamic':",ROW(TKGD_NguoiLienQuan!A10),",","'Format':'string'",",'Value':'",SUBSTITUTE(TKGD_NguoiLienQuan!A11,"'","\'"),"','TargetCode':''}")</f>
        <v>{'SheetId':'6fbe65c3-da29-414a-bb25-33fbc620a8c2','UId':'b1e747cf-eed1-4ee1-8166-2e5cecbef458','Col':1,'Row':11,'ColDynamic':1,'RowDynamic':10,'Format':'string','Value':' ','TargetCode':''}</v>
      </c>
    </row>
    <row r="581" spans="1:1">
      <c r="A581" t="str">
        <f>CONCATENATE("{'SheetId':'6fbe65c3-da29-414a-bb25-33fbc620a8c2'",",","'UId':'e4dc4191-2419-4972-948a-1705473a311a'",",'Col':",COLUMN(TKGD_NguoiLienQuan!B11),",'Row':",ROW(TKGD_NguoiLienQuan!B11),",","'ColDynamic':",COLUMN(TKGD_NguoiLienQuan!B10),",","'RowDynamic':",ROW(TKGD_NguoiLienQuan!B10),",","'Format':'string'",",'Value':'",SUBSTITUTE(TKGD_NguoiLienQuan!B11,"'","\'"),"','TargetCode':''}")</f>
        <v>{'SheetId':'6fbe65c3-da29-414a-bb25-33fbc620a8c2','UId':'e4dc4191-2419-4972-948a-1705473a311a','Col':2,'Row':11,'ColDynamic':2,'RowDynamic':10,'Format':'string','Value':' ','TargetCode':''}</v>
      </c>
    </row>
    <row r="582" spans="1:1">
      <c r="A582" t="str">
        <f>CONCATENATE("{'SheetId':'6fbe65c3-da29-414a-bb25-33fbc620a8c2'",",","'UId':'64c68f95-30b6-430d-bb19-58dccd8eb95a'",",'Col':",COLUMN(TKGD_NguoiLienQuan!C11),",'Row':",ROW(TKGD_NguoiLienQuan!C11),",","'ColDynamic':",COLUMN(TKGD_NguoiLienQuan!C10),",","'RowDynamic':",ROW(TKGD_NguoiLienQuan!C10),",","'Format':'string'",",'Value':'",SUBSTITUTE(TKGD_NguoiLienQuan!C11,"'","\'"),"','TargetCode':''}")</f>
        <v>{'SheetId':'6fbe65c3-da29-414a-bb25-33fbc620a8c2','UId':'64c68f95-30b6-430d-bb19-58dccd8eb95a','Col':3,'Row':11,'ColDynamic':3,'RowDynamic':10,'Format':'string','Value':' ','TargetCode':''}</v>
      </c>
    </row>
    <row r="583" spans="1:1">
      <c r="A583" t="str">
        <f>CONCATENATE("{'SheetId':'6fbe65c3-da29-414a-bb25-33fbc620a8c2'",",","'UId':'16101b2e-8dfb-43af-b2ea-5dc238d77472'",",'Col':",COLUMN(TKGD_NguoiLienQuan!D11),",'Row':",ROW(TKGD_NguoiLienQuan!D11),",","'ColDynamic':",COLUMN(TKGD_NguoiLienQuan!D10),",","'RowDynamic':",ROW(TKGD_NguoiLienQuan!D10),",","'Format':'numberic'",",'Value':'",SUBSTITUTE(TKGD_NguoiLienQuan!D11,"'","\'"),"','TargetCode':''}")</f>
        <v>{'SheetId':'6fbe65c3-da29-414a-bb25-33fbc620a8c2','UId':'16101b2e-8dfb-43af-b2ea-5dc238d77472','Col':4,'Row':11,'ColDynamic':4,'RowDynamic':10,'Format':'numberic','Value':' ','TargetCode':''}</v>
      </c>
    </row>
    <row r="584" spans="1:1">
      <c r="A584" t="str">
        <f>CONCATENATE("{'SheetId':'6fbe65c3-da29-414a-bb25-33fbc620a8c2'",",","'UId':'60334cf9-fcea-45d9-89a4-e44248705165'",",'Col':",COLUMN(TKGD_NguoiLienQuan!E11),",'Row':",ROW(TKGD_NguoiLienQuan!E11),",","'ColDynamic':",COLUMN(TKGD_NguoiLienQuan!E10),",","'RowDynamic':",ROW(TKGD_NguoiLienQuan!E10),",","'Format':'string'",",'Value':'",SUBSTITUTE(TKGD_NguoiLienQuan!E11,"'","\'"),"','TargetCode':''}")</f>
        <v>{'SheetId':'6fbe65c3-da29-414a-bb25-33fbc620a8c2','UId':'60334cf9-fcea-45d9-89a4-e44248705165','Col':5,'Row':11,'ColDynamic':5,'RowDynamic':10,'Format':'string','Value':' ','TargetCode':''}</v>
      </c>
    </row>
    <row r="585" spans="1:1">
      <c r="A585" t="str">
        <f>CONCATENATE("{'SheetId':'6fbe65c3-da29-414a-bb25-33fbc620a8c2'",",","'UId':'d3043f6e-9b4c-4121-96cd-de49b96b8d46'",",'Col':",COLUMN(TKGD_NguoiLienQuan!F11),",'Row':",ROW(TKGD_NguoiLienQuan!F11),",","'ColDynamic':",COLUMN(TKGD_NguoiLienQuan!F10),",","'RowDynamic':",ROW(TKGD_NguoiLienQuan!F10),",","'Format':'string'",",'Value':'",SUBSTITUTE(TKGD_NguoiLienQuan!F11,"'","\'"),"','TargetCode':''}")</f>
        <v>{'SheetId':'6fbe65c3-da29-414a-bb25-33fbc620a8c2','UId':'d3043f6e-9b4c-4121-96cd-de49b96b8d46','Col':6,'Row':11,'ColDynamic':6,'RowDynamic':10,'Format':'string','Value':' ','TargetCode':''}</v>
      </c>
    </row>
    <row r="586" spans="1:1">
      <c r="A586" t="str">
        <f>CONCATENATE("{'SheetId':'6fbe65c3-da29-414a-bb25-33fbc620a8c2'",",","'UId':'100a9f9b-0d1b-445f-bcd9-3404f3ae8bfe'",",'Col':",COLUMN(TKGD_NguoiLienQuan!C12),",'Row':",ROW(TKGD_NguoiLienQuan!C12),",","'Format':'string'",",'Value':'",SUBSTITUTE(TKGD_NguoiLienQuan!C12,"'","\'"),"','TargetCode':''}")</f>
        <v>{'SheetId':'6fbe65c3-da29-414a-bb25-33fbc620a8c2','UId':'100a9f9b-0d1b-445f-bcd9-3404f3ae8bfe','Col':3,'Row':12,'Format':'string','Value':' ','TargetCode':''}</v>
      </c>
    </row>
    <row r="587" spans="1:1">
      <c r="A587" t="str">
        <f>CONCATENATE("{'SheetId':'6fbe65c3-da29-414a-bb25-33fbc620a8c2'",",","'UId':'01c64fce-7ba3-410e-a656-90000753de2c'",",'Col':",COLUMN(TKGD_NguoiLienQuan!D12),",'Row':",ROW(TKGD_NguoiLienQuan!D12),",","'Format':'numberic'",",'Value':'",SUBSTITUTE(TKGD_NguoiLienQuan!D12,"'","\'"),"','TargetCode':''}")</f>
        <v>{'SheetId':'6fbe65c3-da29-414a-bb25-33fbc620a8c2','UId':'01c64fce-7ba3-410e-a656-90000753de2c','Col':4,'Row':12,'Format':'numberic','Value':' ','TargetCode':''}</v>
      </c>
    </row>
    <row r="588" spans="1:1">
      <c r="A588" t="str">
        <f>CONCATENATE("{'SheetId':'6fbe65c3-da29-414a-bb25-33fbc620a8c2'",",","'UId':'654206e3-4fcc-41ed-a0b6-b9feaf583a7c'",",'Col':",COLUMN(TKGD_NguoiLienQuan!E12),",'Row':",ROW(TKGD_NguoiLienQuan!E12),",","'Format':'string'",",'Value':'",SUBSTITUTE(TKGD_NguoiLienQuan!E12,"'","\'"),"','TargetCode':''}")</f>
        <v>{'SheetId':'6fbe65c3-da29-414a-bb25-33fbc620a8c2','UId':'654206e3-4fcc-41ed-a0b6-b9feaf583a7c','Col':5,'Row':12,'Format':'string','Value':' ','TargetCode':''}</v>
      </c>
    </row>
    <row r="589" spans="1:1">
      <c r="A589" t="str">
        <f>CONCATENATE("{'SheetId':'6fbe65c3-da29-414a-bb25-33fbc620a8c2'",",","'UId':'d4a943b7-df3a-48c4-8278-45f0e7496115'",",'Col':",COLUMN(TKGD_NguoiLienQuan!F12),",'Row':",ROW(TKGD_NguoiLienQuan!F12),",","'Format':'string'",",'Value':'",SUBSTITUTE(TKGD_NguoiLienQuan!F12,"'","\'"),"','TargetCode':''}")</f>
        <v>{'SheetId':'6fbe65c3-da29-414a-bb25-33fbc620a8c2','UId':'d4a943b7-df3a-48c4-8278-45f0e7496115','Col':6,'Row':12,'Format':'string','Value':' ','TargetCode':''}</v>
      </c>
    </row>
    <row r="590" spans="1:1">
      <c r="A590" t="str">
        <f>CONCATENATE("{'SheetId':'6fbe65c3-da29-414a-bb25-33fbc620a8c2'",",","'UId':'1bcbea5c-2e39-4a33-8d6c-5b4f70b07502'",",'Col':",COLUMN(TKGD_NguoiLienQuan!A14),",'Row':",ROW(TKGD_NguoiLienQuan!A14),",","'ColDynamic':",COLUMN(TKGD_NguoiLienQuan!A13),",","'RowDynamic':",ROW(TKGD_NguoiLienQuan!A13),",","'Format':'string'",",'Value':'",SUBSTITUTE(TKGD_NguoiLienQuan!A14,"'","\'"),"','TargetCode':''}")</f>
        <v>{'SheetId':'6fbe65c3-da29-414a-bb25-33fbc620a8c2','UId':'1bcbea5c-2e39-4a33-8d6c-5b4f70b07502','Col':1,'Row':14,'ColDynamic':1,'RowDynamic':13,'Format':'string','Value':' ','TargetCode':''}</v>
      </c>
    </row>
    <row r="591" spans="1:1">
      <c r="A591" t="str">
        <f>CONCATENATE("{'SheetId':'6fbe65c3-da29-414a-bb25-33fbc620a8c2'",",","'UId':'91cccca6-d6bc-487f-b20c-092e6a33cfef'",",'Col':",COLUMN(TKGD_NguoiLienQuan!B14),",'Row':",ROW(TKGD_NguoiLienQuan!B14),",","'ColDynamic':",COLUMN(TKGD_NguoiLienQuan!B13),",","'RowDynamic':",ROW(TKGD_NguoiLienQuan!B13),",","'Format':'string'",",'Value':'",SUBSTITUTE(TKGD_NguoiLienQuan!B14,"'","\'"),"','TargetCode':''}")</f>
        <v>{'SheetId':'6fbe65c3-da29-414a-bb25-33fbc620a8c2','UId':'91cccca6-d6bc-487f-b20c-092e6a33cfef','Col':2,'Row':14,'ColDynamic':2,'RowDynamic':13,'Format':'string','Value':' ','TargetCode':''}</v>
      </c>
    </row>
    <row r="592" spans="1:1">
      <c r="A592" t="str">
        <f>CONCATENATE("{'SheetId':'6fbe65c3-da29-414a-bb25-33fbc620a8c2'",",","'UId':'fe806e26-def1-4647-bc90-e522756f5818'",",'Col':",COLUMN(TKGD_NguoiLienQuan!C14),",'Row':",ROW(TKGD_NguoiLienQuan!C14),",","'ColDynamic':",COLUMN(TKGD_NguoiLienQuan!C13),",","'RowDynamic':",ROW(TKGD_NguoiLienQuan!C13),",","'Format':'string'",",'Value':'",SUBSTITUTE(TKGD_NguoiLienQuan!C14,"'","\'"),"','TargetCode':''}")</f>
        <v>{'SheetId':'6fbe65c3-da29-414a-bb25-33fbc620a8c2','UId':'fe806e26-def1-4647-bc90-e522756f5818','Col':3,'Row':14,'ColDynamic':3,'RowDynamic':13,'Format':'string','Value':' ','TargetCode':''}</v>
      </c>
    </row>
    <row r="593" spans="1:1">
      <c r="A593" t="str">
        <f>CONCATENATE("{'SheetId':'6fbe65c3-da29-414a-bb25-33fbc620a8c2'",",","'UId':'63f9d11d-bd6f-4719-9791-166e9a18447f'",",'Col':",COLUMN(TKGD_NguoiLienQuan!D14),",'Row':",ROW(TKGD_NguoiLienQuan!D14),",","'ColDynamic':",COLUMN(TKGD_NguoiLienQuan!D13),",","'RowDynamic':",ROW(TKGD_NguoiLienQuan!D13),",","'Format':'numberic'",",'Value':'",SUBSTITUTE(TKGD_NguoiLienQuan!D14,"'","\'"),"','TargetCode':''}")</f>
        <v>{'SheetId':'6fbe65c3-da29-414a-bb25-33fbc620a8c2','UId':'63f9d11d-bd6f-4719-9791-166e9a18447f','Col':4,'Row':14,'ColDynamic':4,'RowDynamic':13,'Format':'numberic','Value':' ','TargetCode':''}</v>
      </c>
    </row>
    <row r="594" spans="1:1">
      <c r="A594" t="str">
        <f>CONCATENATE("{'SheetId':'6fbe65c3-da29-414a-bb25-33fbc620a8c2'",",","'UId':'1d2609d0-85c7-4b07-a84b-9210f7ce758f'",",'Col':",COLUMN(TKGD_NguoiLienQuan!E14),",'Row':",ROW(TKGD_NguoiLienQuan!E14),",","'ColDynamic':",COLUMN(TKGD_NguoiLienQuan!E13),",","'RowDynamic':",ROW(TKGD_NguoiLienQuan!E13),",","'Format':'string'",",'Value':'",SUBSTITUTE(TKGD_NguoiLienQuan!E14,"'","\'"),"','TargetCode':''}")</f>
        <v>{'SheetId':'6fbe65c3-da29-414a-bb25-33fbc620a8c2','UId':'1d2609d0-85c7-4b07-a84b-9210f7ce758f','Col':5,'Row':14,'ColDynamic':5,'RowDynamic':13,'Format':'string','Value':' ','TargetCode':''}</v>
      </c>
    </row>
    <row r="595" spans="1:1">
      <c r="A595" t="str">
        <f>CONCATENATE("{'SheetId':'6fbe65c3-da29-414a-bb25-33fbc620a8c2'",",","'UId':'ab7ce815-3c18-4230-99ec-bfa8cec64651'",",'Col':",COLUMN(TKGD_NguoiLienQuan!F14),",'Row':",ROW(TKGD_NguoiLienQuan!F14),",","'ColDynamic':",COLUMN(TKGD_NguoiLienQuan!F13),",","'RowDynamic':",ROW(TKGD_NguoiLienQuan!F13),",","'Format':'string'",",'Value':'",SUBSTITUTE(TKGD_NguoiLienQuan!F14,"'","\'"),"','TargetCode':''}")</f>
        <v>{'SheetId':'6fbe65c3-da29-414a-bb25-33fbc620a8c2','UId':'ab7ce815-3c18-4230-99ec-bfa8cec64651','Col':6,'Row':14,'ColDynamic':6,'RowDynamic':13,'Format':'string','Value':' ','TargetCode':''}</v>
      </c>
    </row>
    <row r="596" spans="1:1">
      <c r="A596" t="str">
        <f>CONCATENATE("{'SheetId':'6fbe65c3-da29-414a-bb25-33fbc620a8c2'",",","'UId':'f3ca431f-87d9-4352-9819-95d5c4253425'",",'Col':",COLUMN(TKGD_NguoiLienQuan!C15),",'Row':",ROW(TKGD_NguoiLienQuan!C15),",","'Format':'string'",",'Value':'",SUBSTITUTE(TKGD_NguoiLienQuan!C15,"'","\'"),"','TargetCode':''}")</f>
        <v>{'SheetId':'6fbe65c3-da29-414a-bb25-33fbc620a8c2','UId':'f3ca431f-87d9-4352-9819-95d5c4253425','Col':3,'Row':15,'Format':'string','Value':' ','TargetCode':''}</v>
      </c>
    </row>
    <row r="597" spans="1:1">
      <c r="A597" t="str">
        <f>CONCATENATE("{'SheetId':'6fbe65c3-da29-414a-bb25-33fbc620a8c2'",",","'UId':'30379055-5994-471e-b2d8-03247aecb580'",",'Col':",COLUMN(TKGD_NguoiLienQuan!D15),",'Row':",ROW(TKGD_NguoiLienQuan!D15),",","'Format':'numberic'",",'Value':'",SUBSTITUTE(TKGD_NguoiLienQuan!D15,"'","\'"),"','TargetCode':''}")</f>
        <v>{'SheetId':'6fbe65c3-da29-414a-bb25-33fbc620a8c2','UId':'30379055-5994-471e-b2d8-03247aecb580','Col':4,'Row':15,'Format':'numberic','Value':' ','TargetCode':''}</v>
      </c>
    </row>
    <row r="598" spans="1:1">
      <c r="A598" t="str">
        <f>CONCATENATE("{'SheetId':'6fbe65c3-da29-414a-bb25-33fbc620a8c2'",",","'UId':'82ddcc97-4da8-4b4e-8286-321ad30c07dc'",",'Col':",COLUMN(TKGD_NguoiLienQuan!E15),",'Row':",ROW(TKGD_NguoiLienQuan!E15),",","'Format':'string'",",'Value':'",SUBSTITUTE(TKGD_NguoiLienQuan!E15,"'","\'"),"','TargetCode':''}")</f>
        <v>{'SheetId':'6fbe65c3-da29-414a-bb25-33fbc620a8c2','UId':'82ddcc97-4da8-4b4e-8286-321ad30c07dc','Col':5,'Row':15,'Format':'string','Value':' ','TargetCode':''}</v>
      </c>
    </row>
    <row r="599" spans="1:1">
      <c r="A599" t="str">
        <f>CONCATENATE("{'SheetId':'6fbe65c3-da29-414a-bb25-33fbc620a8c2'",",","'UId':'ee2597b1-87ba-4e39-955b-c02bb37c4d32'",",'Col':",COLUMN(TKGD_NguoiLienQuan!F15),",'Row':",ROW(TKGD_NguoiLienQuan!F15),",","'Format':'string'",",'Value':'",SUBSTITUTE(TKGD_NguoiLienQuan!F15,"'","\'"),"','TargetCode':''}")</f>
        <v>{'SheetId':'6fbe65c3-da29-414a-bb25-33fbc620a8c2','UId':'ee2597b1-87ba-4e39-955b-c02bb37c4d32','Col':6,'Row':15,'Format':'string','Value':' ','TargetCode':''}</v>
      </c>
    </row>
    <row r="600" spans="1:1">
      <c r="A600" t="str">
        <f>CONCATENATE("{'SheetId':'6fbe65c3-da29-414a-bb25-33fbc620a8c2'",",","'UId':'2beb187f-de36-47a6-b768-01d0f05016c1'",",'Col':",COLUMN(TKGD_NguoiLienQuan!A17),",'Row':",ROW(TKGD_NguoiLienQuan!A17),",","'ColDynamic':",COLUMN(TKGD_NguoiLienQuan!A16),",","'RowDynamic':",ROW(TKGD_NguoiLienQuan!A16),",","'Format':'string'",",'Value':'",SUBSTITUTE(TKGD_NguoiLienQuan!A17,"'","\'"),"','TargetCode':''}")</f>
        <v>{'SheetId':'6fbe65c3-da29-414a-bb25-33fbc620a8c2','UId':'2beb187f-de36-47a6-b768-01d0f05016c1','Col':1,'Row':17,'ColDynamic':1,'RowDynamic':16,'Format':'string','Value':'','TargetCode':''}</v>
      </c>
    </row>
    <row r="601" spans="1:1">
      <c r="A601" t="str">
        <f>CONCATENATE("{'SheetId':'6fbe65c3-da29-414a-bb25-33fbc620a8c2'",",","'UId':'66567833-f11f-4c9b-936b-4f7edd189aae'",",'Col':",COLUMN(TKGD_NguoiLienQuan!B17),",'Row':",ROW(TKGD_NguoiLienQuan!B17),",","'ColDynamic':",COLUMN(TKGD_NguoiLienQuan!B16),",","'RowDynamic':",ROW(TKGD_NguoiLienQuan!B16),",","'Format':'string'",",'Value':'",SUBSTITUTE(TKGD_NguoiLienQuan!B17,"'","\'"),"','TargetCode':''}")</f>
        <v>{'SheetId':'6fbe65c3-da29-414a-bb25-33fbc620a8c2','UId':'66567833-f11f-4c9b-936b-4f7edd189aae','Col':2,'Row':17,'ColDynamic':2,'RowDynamic':16,'Format':'string','Value':'','TargetCode':''}</v>
      </c>
    </row>
    <row r="602" spans="1:1">
      <c r="A602" t="str">
        <f>CONCATENATE("{'SheetId':'6fbe65c3-da29-414a-bb25-33fbc620a8c2'",",","'UId':'8d89cd1f-6f54-4bf3-941e-3c2d57959e88'",",'Col':",COLUMN(TKGD_NguoiLienQuan!C17),",'Row':",ROW(TKGD_NguoiLienQuan!C17),",","'ColDynamic':",COLUMN(TKGD_NguoiLienQuan!C16),",","'RowDynamic':",ROW(TKGD_NguoiLienQuan!C16),",","'Format':'string'",",'Value':'",SUBSTITUTE(TKGD_NguoiLienQuan!C17,"'","\'"),"','TargetCode':''}")</f>
        <v>{'SheetId':'6fbe65c3-da29-414a-bb25-33fbc620a8c2','UId':'8d89cd1f-6f54-4bf3-941e-3c2d57959e88','Col':3,'Row':17,'ColDynamic':3,'RowDynamic':16,'Format':'string','Value':' ','TargetCode':''}</v>
      </c>
    </row>
    <row r="603" spans="1:1">
      <c r="A603" t="str">
        <f>CONCATENATE("{'SheetId':'6fbe65c3-da29-414a-bb25-33fbc620a8c2'",",","'UId':'d2af4dc9-463d-4bbf-b21f-b9189744a869'",",'Col':",COLUMN(TKGD_NguoiLienQuan!D17),",'Row':",ROW(TKGD_NguoiLienQuan!D17),",","'ColDynamic':",COLUMN(TKGD_NguoiLienQuan!D16),",","'RowDynamic':",ROW(TKGD_NguoiLienQuan!D16),",","'Format':'numberic'",",'Value':'",SUBSTITUTE(TKGD_NguoiLienQuan!D17,"'","\'"),"','TargetCode':''}")</f>
        <v>{'SheetId':'6fbe65c3-da29-414a-bb25-33fbc620a8c2','UId':'d2af4dc9-463d-4bbf-b21f-b9189744a869','Col':4,'Row':17,'ColDynamic':4,'RowDynamic':16,'Format':'numberic','Value':' ','TargetCode':''}</v>
      </c>
    </row>
    <row r="604" spans="1:1">
      <c r="A604" t="str">
        <f>CONCATENATE("{'SheetId':'6fbe65c3-da29-414a-bb25-33fbc620a8c2'",",","'UId':'8c7275a5-f5a7-44b2-8512-782c322c2b63'",",'Col':",COLUMN(TKGD_NguoiLienQuan!E17),",'Row':",ROW(TKGD_NguoiLienQuan!E17),",","'ColDynamic':",COLUMN(TKGD_NguoiLienQuan!E16),",","'RowDynamic':",ROW(TKGD_NguoiLienQuan!E16),",","'Format':'string'",",'Value':'",SUBSTITUTE(TKGD_NguoiLienQuan!E17,"'","\'"),"','TargetCode':''}")</f>
        <v>{'SheetId':'6fbe65c3-da29-414a-bb25-33fbc620a8c2','UId':'8c7275a5-f5a7-44b2-8512-782c322c2b63','Col':5,'Row':17,'ColDynamic':5,'RowDynamic':16,'Format':'string','Value':' ','TargetCode':''}</v>
      </c>
    </row>
    <row r="605" spans="1:1">
      <c r="A605" t="str">
        <f>CONCATENATE("{'SheetId':'6fbe65c3-da29-414a-bb25-33fbc620a8c2'",",","'UId':'fadc4b49-d6f2-4520-bc82-1b0cea8a1671'",",'Col':",COLUMN(TKGD_NguoiLienQuan!F17),",'Row':",ROW(TKGD_NguoiLienQuan!F17),",","'ColDynamic':",COLUMN(TKGD_NguoiLienQuan!F16),",","'RowDynamic':",ROW(TKGD_NguoiLienQuan!F16),",","'Format':'string'",",'Value':'",SUBSTITUTE(TKGD_NguoiLienQuan!F17,"'","\'"),"','TargetCode':''}")</f>
        <v>{'SheetId':'6fbe65c3-da29-414a-bb25-33fbc620a8c2','UId':'fadc4b49-d6f2-4520-bc82-1b0cea8a1671','Col':6,'Row':17,'ColDynamic':6,'RowDynamic':16,'Format':'string','Value':' ','TargetCode':''}</v>
      </c>
    </row>
    <row r="606" spans="1:1">
      <c r="A606" t="str">
        <f>CONCATENATE("{'SheetId':'6fbe65c3-da29-414a-bb25-33fbc620a8c2'",",","'UId':'2e346719-2288-4e9b-af8f-687290c6d6cd'",",'Col':",COLUMN(TKGD_NguoiLienQuan!C18),",'Row':",ROW(TKGD_NguoiLienQuan!C18),",","'Format':'string'",",'Value':'",SUBSTITUTE(TKGD_NguoiLienQuan!C18,"'","\'"),"','TargetCode':''}")</f>
        <v>{'SheetId':'6fbe65c3-da29-414a-bb25-33fbc620a8c2','UId':'2e346719-2288-4e9b-af8f-687290c6d6cd','Col':3,'Row':18,'Format':'string','Value':' ','TargetCode':''}</v>
      </c>
    </row>
    <row r="607" spans="1:1">
      <c r="A607" t="str">
        <f>CONCATENATE("{'SheetId':'6fbe65c3-da29-414a-bb25-33fbc620a8c2'",",","'UId':'1804bc32-a125-49fa-b77e-6d6122a53e27'",",'Col':",COLUMN(TKGD_NguoiLienQuan!D18),",'Row':",ROW(TKGD_NguoiLienQuan!D18),",","'Format':'numberic'",",'Value':'",SUBSTITUTE(TKGD_NguoiLienQuan!D18,"'","\'"),"','TargetCode':''}")</f>
        <v>{'SheetId':'6fbe65c3-da29-414a-bb25-33fbc620a8c2','UId':'1804bc32-a125-49fa-b77e-6d6122a53e27','Col':4,'Row':18,'Format':'numberic','Value':' ','TargetCode':''}</v>
      </c>
    </row>
    <row r="608" spans="1:1">
      <c r="A608" t="str">
        <f>CONCATENATE("{'SheetId':'6fbe65c3-da29-414a-bb25-33fbc620a8c2'",",","'UId':'8d705310-46f9-4300-968c-b2dc9d59d8a6'",",'Col':",COLUMN(TKGD_NguoiLienQuan!E18),",'Row':",ROW(TKGD_NguoiLienQuan!E18),",","'Format':'string'",",'Value':'",SUBSTITUTE(TKGD_NguoiLienQuan!E18,"'","\'"),"','TargetCode':''}")</f>
        <v>{'SheetId':'6fbe65c3-da29-414a-bb25-33fbc620a8c2','UId':'8d705310-46f9-4300-968c-b2dc9d59d8a6','Col':5,'Row':18,'Format':'string','Value':' ','TargetCode':''}</v>
      </c>
    </row>
    <row r="609" spans="1:1">
      <c r="A609" t="str">
        <f>CONCATENATE("{'SheetId':'6fbe65c3-da29-414a-bb25-33fbc620a8c2'",",","'UId':'59bbbe60-823d-45e4-8f7b-fd4ff365974c'",",'Col':",COLUMN(TKGD_NguoiLienQuan!F18),",'Row':",ROW(TKGD_NguoiLienQuan!F18),",","'Format':'string'",",'Value':'",SUBSTITUTE(TKGD_NguoiLienQuan!F18,"'","\'"),"','TargetCode':''}")</f>
        <v>{'SheetId':'6fbe65c3-da29-414a-bb25-33fbc620a8c2','UId':'59bbbe60-823d-45e4-8f7b-fd4ff365974c','Col':6,'Row':18,'Format':'string','Value':' ','TargetCode':''}</v>
      </c>
    </row>
    <row r="610" spans="1:1">
      <c r="A610" t="str">
        <f>CONCATENATE("{'SheetId':'6fbe65c3-da29-414a-bb25-33fbc620a8c2'",",","'UId':'a2f87f99-31f2-48bb-9810-66fb93c3c176'",",'Col':",COLUMN(TKGD_NguoiLienQuan!A20),",'Row':",ROW(TKGD_NguoiLienQuan!A20),",","'ColDynamic':",COLUMN(TKGD_NguoiLienQuan!A19),",","'RowDynamic':",ROW(TKGD_NguoiLienQuan!A19),",","'Format':'string'",",'Value':'",SUBSTITUTE(TKGD_NguoiLienQuan!A20,"'","\'"),"','TargetCode':''}")</f>
        <v>{'SheetId':'6fbe65c3-da29-414a-bb25-33fbc620a8c2','UId':'a2f87f99-31f2-48bb-9810-66fb93c3c176','Col':1,'Row':20,'ColDynamic':1,'RowDynamic':19,'Format':'string','Value':' ','TargetCode':''}</v>
      </c>
    </row>
    <row r="611" spans="1:1">
      <c r="A611" t="str">
        <f>CONCATENATE("{'SheetId':'6fbe65c3-da29-414a-bb25-33fbc620a8c2'",",","'UId':'35decab2-6231-49c8-a927-f87b3d99bd0d'",",'Col':",COLUMN(TKGD_NguoiLienQuan!B20),",'Row':",ROW(TKGD_NguoiLienQuan!B20),",","'ColDynamic':",COLUMN(TKGD_NguoiLienQuan!B19),",","'RowDynamic':",ROW(TKGD_NguoiLienQuan!B19),",","'Format':'string'",",'Value':'",SUBSTITUTE(TKGD_NguoiLienQuan!B20,"'","\'"),"','TargetCode':''}")</f>
        <v>{'SheetId':'6fbe65c3-da29-414a-bb25-33fbc620a8c2','UId':'35decab2-6231-49c8-a927-f87b3d99bd0d','Col':2,'Row':20,'ColDynamic':2,'RowDynamic':19,'Format':'string','Value':' ','TargetCode':''}</v>
      </c>
    </row>
    <row r="612" spans="1:1">
      <c r="A612" t="str">
        <f>CONCATENATE("{'SheetId':'6fbe65c3-da29-414a-bb25-33fbc620a8c2'",",","'UId':'e01d27b9-fda6-469e-addb-88d145fe44ad'",",'Col':",COLUMN(TKGD_NguoiLienQuan!C20),",'Row':",ROW(TKGD_NguoiLienQuan!C20),",","'ColDynamic':",COLUMN(TKGD_NguoiLienQuan!C19),",","'RowDynamic':",ROW(TKGD_NguoiLienQuan!C19),",","'Format':'string'",",'Value':'",SUBSTITUTE(TKGD_NguoiLienQuan!C20,"'","\'"),"','TargetCode':''}")</f>
        <v>{'SheetId':'6fbe65c3-da29-414a-bb25-33fbc620a8c2','UId':'e01d27b9-fda6-469e-addb-88d145fe44ad','Col':3,'Row':20,'ColDynamic':3,'RowDynamic':19,'Format':'string','Value':' ','TargetCode':''}</v>
      </c>
    </row>
    <row r="613" spans="1:1">
      <c r="A613" t="str">
        <f>CONCATENATE("{'SheetId':'6fbe65c3-da29-414a-bb25-33fbc620a8c2'",",","'UId':'98654e55-b73c-4635-902f-2328a76e8193'",",'Col':",COLUMN(TKGD_NguoiLienQuan!D20),",'Row':",ROW(TKGD_NguoiLienQuan!D20),",","'ColDynamic':",COLUMN(TKGD_NguoiLienQuan!D19),",","'RowDynamic':",ROW(TKGD_NguoiLienQuan!D19),",","'Format':'numberic'",",'Value':'",SUBSTITUTE(TKGD_NguoiLienQuan!D20,"'","\'"),"','TargetCode':''}")</f>
        <v>{'SheetId':'6fbe65c3-da29-414a-bb25-33fbc620a8c2','UId':'98654e55-b73c-4635-902f-2328a76e8193','Col':4,'Row':20,'ColDynamic':4,'RowDynamic':19,'Format':'numberic','Value':' ','TargetCode':''}</v>
      </c>
    </row>
    <row r="614" spans="1:1">
      <c r="A614" t="str">
        <f>CONCATENATE("{'SheetId':'6fbe65c3-da29-414a-bb25-33fbc620a8c2'",",","'UId':'c9709a97-8d74-46a0-9447-f2bcd9fdd4cd'",",'Col':",COLUMN(TKGD_NguoiLienQuan!E20),",'Row':",ROW(TKGD_NguoiLienQuan!E20),",","'ColDynamic':",COLUMN(TKGD_NguoiLienQuan!E19),",","'RowDynamic':",ROW(TKGD_NguoiLienQuan!E19),",","'Format':'string'",",'Value':'",SUBSTITUTE(TKGD_NguoiLienQuan!E20,"'","\'"),"','TargetCode':''}")</f>
        <v>{'SheetId':'6fbe65c3-da29-414a-bb25-33fbc620a8c2','UId':'c9709a97-8d74-46a0-9447-f2bcd9fdd4cd','Col':5,'Row':20,'ColDynamic':5,'RowDynamic':19,'Format':'string','Value':' ','TargetCode':''}</v>
      </c>
    </row>
    <row r="615" spans="1:1">
      <c r="A615" t="str">
        <f>CONCATENATE("{'SheetId':'6fbe65c3-da29-414a-bb25-33fbc620a8c2'",",","'UId':'4945f6a8-56ba-47f2-bd75-3c2c6131bd3a'",",'Col':",COLUMN(TKGD_NguoiLienQuan!F20),",'Row':",ROW(TKGD_NguoiLienQuan!F20),",","'ColDynamic':",COLUMN(TKGD_NguoiLienQuan!F19),",","'RowDynamic':",ROW(TKGD_NguoiLienQuan!F19),",","'Format':'string'",",'Value':'",SUBSTITUTE(TKGD_NguoiLienQuan!F20,"'","\'"),"','TargetCode':''}")</f>
        <v>{'SheetId':'6fbe65c3-da29-414a-bb25-33fbc620a8c2','UId':'4945f6a8-56ba-47f2-bd75-3c2c6131bd3a','Col':6,'Row':20,'ColDynamic':6,'RowDynamic':19,'Format':'string','Value':' ','TargetCode':''}</v>
      </c>
    </row>
    <row r="616" spans="1:1">
      <c r="A616" t="str">
        <f>CONCATENATE("{'SheetId':'6fbe65c3-da29-414a-bb25-33fbc620a8c2'",",","'UId':'20b43fcb-d256-46b5-a242-f32f201ec2f4'",",'Col':",COLUMN(TKGD_NguoiLienQuan!C21),",'Row':",ROW(TKGD_NguoiLienQuan!C21),",","'Format':'string'",",'Value':'",SUBSTITUTE(TKGD_NguoiLienQuan!C21,"'","\'"),"','TargetCode':''}")</f>
        <v>{'SheetId':'6fbe65c3-da29-414a-bb25-33fbc620a8c2','UId':'20b43fcb-d256-46b5-a242-f32f201ec2f4','Col':3,'Row':21,'Format':'string','Value':' ','TargetCode':''}</v>
      </c>
    </row>
    <row r="617" spans="1:1">
      <c r="A617" t="str">
        <f>CONCATENATE("{'SheetId':'6fbe65c3-da29-414a-bb25-33fbc620a8c2'",",","'UId':'f0eeed42-eaff-48aa-ae01-0e038d81c61c'",",'Col':",COLUMN(TKGD_NguoiLienQuan!D21),",'Row':",ROW(TKGD_NguoiLienQuan!D21),",","'Format':'numberic'",",'Value':'",SUBSTITUTE(TKGD_NguoiLienQuan!D21,"'","\'"),"','TargetCode':''}")</f>
        <v>{'SheetId':'6fbe65c3-da29-414a-bb25-33fbc620a8c2','UId':'f0eeed42-eaff-48aa-ae01-0e038d81c61c','Col':4,'Row':21,'Format':'numberic','Value':' ','TargetCode':''}</v>
      </c>
    </row>
    <row r="618" spans="1:1">
      <c r="A618" t="str">
        <f>CONCATENATE("{'SheetId':'6fbe65c3-da29-414a-bb25-33fbc620a8c2'",",","'UId':'b6363b14-6f95-4b24-9412-b3efdd3a1885'",",'Col':",COLUMN(TKGD_NguoiLienQuan!E21),",'Row':",ROW(TKGD_NguoiLienQuan!E21),",","'Format':'string'",",'Value':'",SUBSTITUTE(TKGD_NguoiLienQuan!E21,"'","\'"),"','TargetCode':''}")</f>
        <v>{'SheetId':'6fbe65c3-da29-414a-bb25-33fbc620a8c2','UId':'b6363b14-6f95-4b24-9412-b3efdd3a1885','Col':5,'Row':21,'Format':'string','Value':' ','TargetCode':''}</v>
      </c>
    </row>
    <row r="619" spans="1:1">
      <c r="A619" t="str">
        <f>CONCATENATE("{'SheetId':'6fbe65c3-da29-414a-bb25-33fbc620a8c2'",",","'UId':'cc67acb9-c3db-464e-9cb1-9f5716c40da6'",",'Col':",COLUMN(TKGD_NguoiLienQuan!F21),",'Row':",ROW(TKGD_NguoiLienQuan!F21),",","'Format':'string'",",'Value':'",SUBSTITUTE(TKGD_NguoiLienQuan!F21,"'","\'"),"','TargetCode':''}")</f>
        <v>{'SheetId':'6fbe65c3-da29-414a-bb25-33fbc620a8c2','UId':'cc67acb9-c3db-464e-9cb1-9f5716c40da6','Col':6,'Row':21,'Format':'string','Value':' ','TargetCode':''}</v>
      </c>
    </row>
    <row r="620" spans="1:1">
      <c r="A620" t="str">
        <f>CONCATENATE("{'SheetId':'6fbe65c3-da29-414a-bb25-33fbc620a8c2'",",","'UId':'8dd23f77-6324-4cc1-be60-9c41fc59ce05'",",'Col':",COLUMN(TKGD_NguoiLienQuan!A23),",'Row':",ROW(TKGD_NguoiLienQuan!A23),",","'ColDynamic':",COLUMN(TKGD_NguoiLienQuan!A22),",","'RowDynamic':",ROW(TKGD_NguoiLienQuan!A22),",","'Format':'string'",",'Value':'",SUBSTITUTE(TKGD_NguoiLienQuan!A23,"'","\'"),"','TargetCode':''}")</f>
        <v>{'SheetId':'6fbe65c3-da29-414a-bb25-33fbc620a8c2','UId':'8dd23f77-6324-4cc1-be60-9c41fc59ce05','Col':1,'Row':23,'ColDynamic':1,'RowDynamic':22,'Format':'string','Value':' ','TargetCode':''}</v>
      </c>
    </row>
    <row r="621" spans="1:1">
      <c r="A621" t="str">
        <f>CONCATENATE("{'SheetId':'6fbe65c3-da29-414a-bb25-33fbc620a8c2'",",","'UId':'b23fb979-eea8-484d-8a8b-e6f88530c609'",",'Col':",COLUMN(TKGD_NguoiLienQuan!B23),",'Row':",ROW(TKGD_NguoiLienQuan!B23),",","'ColDynamic':",COLUMN(TKGD_NguoiLienQuan!B22),",","'RowDynamic':",ROW(TKGD_NguoiLienQuan!B22),",","'Format':'string'",",'Value':'",SUBSTITUTE(TKGD_NguoiLienQuan!B23,"'","\'"),"','TargetCode':''}")</f>
        <v>{'SheetId':'6fbe65c3-da29-414a-bb25-33fbc620a8c2','UId':'b23fb979-eea8-484d-8a8b-e6f88530c609','Col':2,'Row':23,'ColDynamic':2,'RowDynamic':22,'Format':'string','Value':' ','TargetCode':''}</v>
      </c>
    </row>
    <row r="622" spans="1:1">
      <c r="A622" t="str">
        <f>CONCATENATE("{'SheetId':'6fbe65c3-da29-414a-bb25-33fbc620a8c2'",",","'UId':'f09ae7e9-4796-4253-b831-f0d72874f723'",",'Col':",COLUMN(TKGD_NguoiLienQuan!C23),",'Row':",ROW(TKGD_NguoiLienQuan!C23),",","'ColDynamic':",COLUMN(TKGD_NguoiLienQuan!C22),",","'RowDynamic':",ROW(TKGD_NguoiLienQuan!C22),",","'Format':'string'",",'Value':'",SUBSTITUTE(TKGD_NguoiLienQuan!C23,"'","\'"),"','TargetCode':''}")</f>
        <v>{'SheetId':'6fbe65c3-da29-414a-bb25-33fbc620a8c2','UId':'f09ae7e9-4796-4253-b831-f0d72874f723','Col':3,'Row':23,'ColDynamic':3,'RowDynamic':22,'Format':'string','Value':' ','TargetCode':''}</v>
      </c>
    </row>
    <row r="623" spans="1:1">
      <c r="A623" t="str">
        <f>CONCATENATE("{'SheetId':'6fbe65c3-da29-414a-bb25-33fbc620a8c2'",",","'UId':'2562645c-dd32-438c-bc70-23c7d065488a'",",'Col':",COLUMN(TKGD_NguoiLienQuan!D23),",'Row':",ROW(TKGD_NguoiLienQuan!D23),",","'ColDynamic':",COLUMN(TKGD_NguoiLienQuan!D22),",","'RowDynamic':",ROW(TKGD_NguoiLienQuan!D22),",","'Format':'numberic'",",'Value':'",SUBSTITUTE(TKGD_NguoiLienQuan!D23,"'","\'"),"','TargetCode':''}")</f>
        <v>{'SheetId':'6fbe65c3-da29-414a-bb25-33fbc620a8c2','UId':'2562645c-dd32-438c-bc70-23c7d065488a','Col':4,'Row':23,'ColDynamic':4,'RowDynamic':22,'Format':'numberic','Value':' ','TargetCode':''}</v>
      </c>
    </row>
    <row r="624" spans="1:1">
      <c r="A624" t="str">
        <f>CONCATENATE("{'SheetId':'6fbe65c3-da29-414a-bb25-33fbc620a8c2'",",","'UId':'4989fa7b-2edb-4cf6-9b26-c7a6f55cd2a6'",",'Col':",COLUMN(TKGD_NguoiLienQuan!E23),",'Row':",ROW(TKGD_NguoiLienQuan!E23),",","'ColDynamic':",COLUMN(TKGD_NguoiLienQuan!E22),",","'RowDynamic':",ROW(TKGD_NguoiLienQuan!E22),",","'Format':'numberic'",",'Value':'",SUBSTITUTE(TKGD_NguoiLienQuan!E23,"'","\'"),"','TargetCode':''}")</f>
        <v>{'SheetId':'6fbe65c3-da29-414a-bb25-33fbc620a8c2','UId':'4989fa7b-2edb-4cf6-9b26-c7a6f55cd2a6','Col':5,'Row':23,'ColDynamic':5,'RowDynamic':22,'Format':'numberic','Value':' ','TargetCode':''}</v>
      </c>
    </row>
    <row r="625" spans="1:1">
      <c r="A625" t="str">
        <f>CONCATENATE("{'SheetId':'6fbe65c3-da29-414a-bb25-33fbc620a8c2'",",","'UId':'8b5fcb2a-6139-40c0-9cc9-a3faa42dac2c'",",'Col':",COLUMN(TKGD_NguoiLienQuan!F23),",'Row':",ROW(TKGD_NguoiLienQuan!F23),",","'ColDynamic':",COLUMN(TKGD_NguoiLienQuan!F22),",","'RowDynamic':",ROW(TKGD_NguoiLienQuan!F22),",","'Format':'numberic'",",'Value':'",SUBSTITUTE(TKGD_NguoiLienQuan!F23,"'","\'"),"','TargetCode':''}")</f>
        <v>{'SheetId':'6fbe65c3-da29-414a-bb25-33fbc620a8c2','UId':'8b5fcb2a-6139-40c0-9cc9-a3faa42dac2c','Col':6,'Row':23,'ColDynamic':6,'RowDynamic':22,'Format':'numberic','Value':' ','TargetCode':''}</v>
      </c>
    </row>
    <row r="626" spans="1:1">
      <c r="A626" t="str">
        <f>CONCATENATE("{'SheetId':'6fbe65c3-da29-414a-bb25-33fbc620a8c2'",",","'UId':'30e94e82-ce02-4922-b422-5e67bfd62289'",",'Col':",COLUMN(TKGD_NguoiLienQuan!C24),",'Row':",ROW(TKGD_NguoiLienQuan!C24),",","'Format':'string'",",'Value':'",SUBSTITUTE(TKGD_NguoiLienQuan!C24,"'","\'"),"','TargetCode':''}")</f>
        <v>{'SheetId':'6fbe65c3-da29-414a-bb25-33fbc620a8c2','UId':'30e94e82-ce02-4922-b422-5e67bfd62289','Col':3,'Row':24,'Format':'string','Value':' ','TargetCode':''}</v>
      </c>
    </row>
    <row r="627" spans="1:1">
      <c r="A627" t="str">
        <f>CONCATENATE("{'SheetId':'6fbe65c3-da29-414a-bb25-33fbc620a8c2'",",","'UId':'1fe50a2b-e2d0-46b6-ad31-014d09daae72'",",'Col':",COLUMN(TKGD_NguoiLienQuan!D24),",'Row':",ROW(TKGD_NguoiLienQuan!D24),",","'Format':'numberic'",",'Value':'",SUBSTITUTE(TKGD_NguoiLienQuan!D24,"'","\'"),"','TargetCode':''}")</f>
        <v>{'SheetId':'6fbe65c3-da29-414a-bb25-33fbc620a8c2','UId':'1fe50a2b-e2d0-46b6-ad31-014d09daae72','Col':4,'Row':24,'Format':'numberic','Value':' ','TargetCode':''}</v>
      </c>
    </row>
    <row r="628" spans="1:1">
      <c r="A628" t="str">
        <f>CONCATENATE("{'SheetId':'6fbe65c3-da29-414a-bb25-33fbc620a8c2'",",","'UId':'e5676e7e-4561-4e2b-8c14-f3b14c1f6a71'",",'Col':",COLUMN(TKGD_NguoiLienQuan!E24),",'Row':",ROW(TKGD_NguoiLienQuan!E24),",","'Format':'numberic'",",'Value':'",SUBSTITUTE(TKGD_NguoiLienQuan!E24,"'","\'"),"','TargetCode':''}")</f>
        <v>{'SheetId':'6fbe65c3-da29-414a-bb25-33fbc620a8c2','UId':'e5676e7e-4561-4e2b-8c14-f3b14c1f6a71','Col':5,'Row':24,'Format':'numberic','Value':' ','TargetCode':''}</v>
      </c>
    </row>
    <row r="629" spans="1:1">
      <c r="A629" t="str">
        <f>CONCATENATE("{'SheetId':'6fbe65c3-da29-414a-bb25-33fbc620a8c2'",",","'UId':'001c23fe-1b08-4ee7-962b-8e68d90a4b10'",",'Col':",COLUMN(TKGD_NguoiLienQuan!F24),",'Row':",ROW(TKGD_NguoiLienQuan!F24),",","'Format':'numberic'",",'Value':'",SUBSTITUTE(TKGD_NguoiLienQuan!F24,"'","\'"),"','TargetCode':''}")</f>
        <v>{'SheetId':'6fbe65c3-da29-414a-bb25-33fbc620a8c2','UId':'001c23fe-1b08-4ee7-962b-8e68d90a4b10','Col':6,'Row':24,'Format':'numberic','Value':' ','TargetCode':''}</v>
      </c>
    </row>
    <row r="630" spans="1:1">
      <c r="A630" t="str">
        <f>CONCATENATE("{'SheetId':'6fbe65c3-da29-414a-bb25-33fbc620a8c2'",",","'UId':'f31b3f16-d3cc-4b2c-bfa9-ff37fe018067'",",'Col':",COLUMN(TKGD_NguoiLienQuan!A26),",'Row':",ROW(TKGD_NguoiLienQuan!A26),",","'ColDynamic':",COLUMN(TKGD_NguoiLienQuan!A25),",","'RowDynamic':",ROW(TKGD_NguoiLienQuan!A25),",","'Format':'string'",",'Value':'",SUBSTITUTE(TKGD_NguoiLienQuan!A26,"'","\'"),"','TargetCode':''}")</f>
        <v>{'SheetId':'6fbe65c3-da29-414a-bb25-33fbc620a8c2','UId':'f31b3f16-d3cc-4b2c-bfa9-ff37fe018067','Col':1,'Row':26,'ColDynamic':1,'RowDynamic':25,'Format':'string','Value':' ','TargetCode':''}</v>
      </c>
    </row>
    <row r="631" spans="1:1">
      <c r="A631" t="str">
        <f>CONCATENATE("{'SheetId':'6fbe65c3-da29-414a-bb25-33fbc620a8c2'",",","'UId':'a3cb7fa5-4a50-49a7-9844-03cea1eadc9d'",",'Col':",COLUMN(TKGD_NguoiLienQuan!B26),",'Row':",ROW(TKGD_NguoiLienQuan!B26),",","'ColDynamic':",COLUMN(TKGD_NguoiLienQuan!B25),",","'RowDynamic':",ROW(TKGD_NguoiLienQuan!B25),",","'Format':'string'",",'Value':'",SUBSTITUTE(TKGD_NguoiLienQuan!B26,"'","\'"),"','TargetCode':''}")</f>
        <v>{'SheetId':'6fbe65c3-da29-414a-bb25-33fbc620a8c2','UId':'a3cb7fa5-4a50-49a7-9844-03cea1eadc9d','Col':2,'Row':26,'ColDynamic':2,'RowDynamic':25,'Format':'string','Value':' ','TargetCode':''}</v>
      </c>
    </row>
    <row r="632" spans="1:1">
      <c r="A632" t="str">
        <f>CONCATENATE("{'SheetId':'6fbe65c3-da29-414a-bb25-33fbc620a8c2'",",","'UId':'43dc6cff-44ff-489e-83e6-fd1050a17462'",",'Col':",COLUMN(TKGD_NguoiLienQuan!C26),",'Row':",ROW(TKGD_NguoiLienQuan!C26),",","'ColDynamic':",COLUMN(TKGD_NguoiLienQuan!C25),",","'RowDynamic':",ROW(TKGD_NguoiLienQuan!C25),",","'Format':'string'",",'Value':'",SUBSTITUTE(TKGD_NguoiLienQuan!C26,"'","\'"),"','TargetCode':''}")</f>
        <v>{'SheetId':'6fbe65c3-da29-414a-bb25-33fbc620a8c2','UId':'43dc6cff-44ff-489e-83e6-fd1050a17462','Col':3,'Row':26,'ColDynamic':3,'RowDynamic':25,'Format':'string','Value':' ','TargetCode':''}</v>
      </c>
    </row>
    <row r="633" spans="1:1">
      <c r="A633" t="str">
        <f>CONCATENATE("{'SheetId':'6fbe65c3-da29-414a-bb25-33fbc620a8c2'",",","'UId':'55f23f1b-fb09-4278-90ef-e7d861ee5188'",",'Col':",COLUMN(TKGD_NguoiLienQuan!D26),",'Row':",ROW(TKGD_NguoiLienQuan!D26),",","'ColDynamic':",COLUMN(TKGD_NguoiLienQuan!D25),",","'RowDynamic':",ROW(TKGD_NguoiLienQuan!D25),",","'Format':'numberic'",",'Value':'",SUBSTITUTE(TKGD_NguoiLienQuan!D26,"'","\'"),"','TargetCode':''}")</f>
        <v>{'SheetId':'6fbe65c3-da29-414a-bb25-33fbc620a8c2','UId':'55f23f1b-fb09-4278-90ef-e7d861ee5188','Col':4,'Row':26,'ColDynamic':4,'RowDynamic':25,'Format':'numberic','Value':' ','TargetCode':''}</v>
      </c>
    </row>
    <row r="634" spans="1:1">
      <c r="A634" t="str">
        <f>CONCATENATE("{'SheetId':'6fbe65c3-da29-414a-bb25-33fbc620a8c2'",",","'UId':'f5ca671f-5f69-409c-906b-06b0e8b7e8ed'",",'Col':",COLUMN(TKGD_NguoiLienQuan!E26),",'Row':",ROW(TKGD_NguoiLienQuan!E26),",","'ColDynamic':",COLUMN(TKGD_NguoiLienQuan!E25),",","'RowDynamic':",ROW(TKGD_NguoiLienQuan!E25),",","'Format':'string'",",'Value':'",SUBSTITUTE(TKGD_NguoiLienQuan!E26,"'","\'"),"','TargetCode':''}")</f>
        <v>{'SheetId':'6fbe65c3-da29-414a-bb25-33fbc620a8c2','UId':'f5ca671f-5f69-409c-906b-06b0e8b7e8ed','Col':5,'Row':26,'ColDynamic':5,'RowDynamic':25,'Format':'string','Value':' ','TargetCode':''}</v>
      </c>
    </row>
    <row r="635" spans="1:1">
      <c r="A635" t="str">
        <f>CONCATENATE("{'SheetId':'6fbe65c3-da29-414a-bb25-33fbc620a8c2'",",","'UId':'aa345bf6-ac83-4133-815e-344a73bbad10'",",'Col':",COLUMN(TKGD_NguoiLienQuan!F26),",'Row':",ROW(TKGD_NguoiLienQuan!F26),",","'ColDynamic':",COLUMN(TKGD_NguoiLienQuan!F25),",","'RowDynamic':",ROW(TKGD_NguoiLienQuan!F25),",","'Format':'string'",",'Value':'",SUBSTITUTE(TKGD_NguoiLienQuan!F26,"'","\'"),"','TargetCode':''}")</f>
        <v>{'SheetId':'6fbe65c3-da29-414a-bb25-33fbc620a8c2','UId':'aa345bf6-ac83-4133-815e-344a73bbad10','Col':6,'Row':26,'ColDynamic':6,'RowDynamic':25,'Format':'string','Value':' ','TargetCode':''}</v>
      </c>
    </row>
    <row r="636" spans="1:1">
      <c r="A636" t="str">
        <f>CONCATENATE("{'SheetId':'6fbe65c3-da29-414a-bb25-33fbc620a8c2'",",","'UId':'6db3d4b3-5757-4791-92e8-596155cd1ad4'",",'Col':",COLUMN(TKGD_NguoiLienQuan!C27),",'Row':",ROW(TKGD_NguoiLienQuan!C27),",","'Format':'string'",",'Value':'",SUBSTITUTE(TKGD_NguoiLienQuan!C27,"'","\'"),"','TargetCode':''}")</f>
        <v>{'SheetId':'6fbe65c3-da29-414a-bb25-33fbc620a8c2','UId':'6db3d4b3-5757-4791-92e8-596155cd1ad4','Col':3,'Row':27,'Format':'string','Value':' ','TargetCode':''}</v>
      </c>
    </row>
    <row r="637" spans="1:1">
      <c r="A637" t="str">
        <f>CONCATENATE("{'SheetId':'6fbe65c3-da29-414a-bb25-33fbc620a8c2'",",","'UId':'18b9268f-3f1e-47ed-b76b-9cf749f11472'",",'Col':",COLUMN(TKGD_NguoiLienQuan!D27),",'Row':",ROW(TKGD_NguoiLienQuan!D27),",","'Format':'numberic'",",'Value':'",SUBSTITUTE(TKGD_NguoiLienQuan!D27,"'","\'"),"','TargetCode':''}")</f>
        <v>{'SheetId':'6fbe65c3-da29-414a-bb25-33fbc620a8c2','UId':'18b9268f-3f1e-47ed-b76b-9cf749f11472','Col':4,'Row':27,'Format':'numberic','Value':' ','TargetCode':''}</v>
      </c>
    </row>
    <row r="638" spans="1:1">
      <c r="A638" t="str">
        <f>CONCATENATE("{'SheetId':'6fbe65c3-da29-414a-bb25-33fbc620a8c2'",",","'UId':'56ef9c46-8b22-4af1-a69a-2c4b2a558a89'",",'Col':",COLUMN(TKGD_NguoiLienQuan!E27),",'Row':",ROW(TKGD_NguoiLienQuan!E27),",","'Format':'string'",",'Value':'",SUBSTITUTE(TKGD_NguoiLienQuan!E27,"'","\'"),"','TargetCode':''}")</f>
        <v>{'SheetId':'6fbe65c3-da29-414a-bb25-33fbc620a8c2','UId':'56ef9c46-8b22-4af1-a69a-2c4b2a558a89','Col':5,'Row':27,'Format':'string','Value':' ','TargetCode':''}</v>
      </c>
    </row>
    <row r="639" spans="1:1">
      <c r="A639" t="str">
        <f>CONCATENATE("{'SheetId':'6fbe65c3-da29-414a-bb25-33fbc620a8c2'",",","'UId':'f0f67b7b-5b37-4f75-bebf-5a8a19445179'",",'Col':",COLUMN(TKGD_NguoiLienQuan!F27),",'Row':",ROW(TKGD_NguoiLienQuan!F27),",","'Format':'string'",",'Value':'",SUBSTITUTE(TKGD_NguoiLienQuan!F27,"'","\'"),"','TargetCode':''}")</f>
        <v>{'SheetId':'6fbe65c3-da29-414a-bb25-33fbc620a8c2','UId':'f0f67b7b-5b37-4f75-bebf-5a8a19445179','Col':6,'Row':27,'Format':'string','Value':' ','TargetCode':''}</v>
      </c>
    </row>
    <row r="640" spans="1:1">
      <c r="A640" t="str">
        <f>CONCATENATE("{'SheetId':'6fbe65c3-da29-414a-bb25-33fbc620a8c2'",",","'UId':'ab96c47d-a61c-4e3e-86e1-cb17defc519a'",",'Col':",COLUMN(TKGD_NguoiLienQuan!A29),",'Row':",ROW(TKGD_NguoiLienQuan!A29),",","'ColDynamic':",COLUMN(TKGD_NguoiLienQuan!A28),",","'RowDynamic':",ROW(TKGD_NguoiLienQuan!A28),",","'Format':'string'",",'Value':'",SUBSTITUTE(TKGD_NguoiLienQuan!A29,"'","\'"),"','TargetCode':''}")</f>
        <v>{'SheetId':'6fbe65c3-da29-414a-bb25-33fbc620a8c2','UId':'ab96c47d-a61c-4e3e-86e1-cb17defc519a','Col':1,'Row':29,'ColDynamic':1,'RowDynamic':28,'Format':'string','Value':' ','TargetCode':''}</v>
      </c>
    </row>
    <row r="641" spans="1:1">
      <c r="A641" t="str">
        <f>CONCATENATE("{'SheetId':'6fbe65c3-da29-414a-bb25-33fbc620a8c2'",",","'UId':'4a8b4737-90d0-46b5-b93f-ba642107ffdd'",",'Col':",COLUMN(TKGD_NguoiLienQuan!B29),",'Row':",ROW(TKGD_NguoiLienQuan!B29),",","'ColDynamic':",COLUMN(TKGD_NguoiLienQuan!B28),",","'RowDynamic':",ROW(TKGD_NguoiLienQuan!B28),",","'Format':'string'",",'Value':'",SUBSTITUTE(TKGD_NguoiLienQuan!B29,"'","\'"),"','TargetCode':''}")</f>
        <v>{'SheetId':'6fbe65c3-da29-414a-bb25-33fbc620a8c2','UId':'4a8b4737-90d0-46b5-b93f-ba642107ffdd','Col':2,'Row':29,'ColDynamic':2,'RowDynamic':28,'Format':'string','Value':' ','TargetCode':''}</v>
      </c>
    </row>
    <row r="642" spans="1:1">
      <c r="A642" t="str">
        <f>CONCATENATE("{'SheetId':'6fbe65c3-da29-414a-bb25-33fbc620a8c2'",",","'UId':'d9a9e521-1334-498e-8105-85f2a5976257'",",'Col':",COLUMN(TKGD_NguoiLienQuan!C29),",'Row':",ROW(TKGD_NguoiLienQuan!C29),",","'ColDynamic':",COLUMN(TKGD_NguoiLienQuan!C28),",","'RowDynamic':",ROW(TKGD_NguoiLienQuan!C28),",","'Format':'string'",",'Value':'",SUBSTITUTE(TKGD_NguoiLienQuan!C29,"'","\'"),"','TargetCode':''}")</f>
        <v>{'SheetId':'6fbe65c3-da29-414a-bb25-33fbc620a8c2','UId':'d9a9e521-1334-498e-8105-85f2a5976257','Col':3,'Row':29,'ColDynamic':3,'RowDynamic':28,'Format':'string','Value':' ','TargetCode':''}</v>
      </c>
    </row>
    <row r="643" spans="1:1">
      <c r="A643" t="str">
        <f>CONCATENATE("{'SheetId':'6fbe65c3-da29-414a-bb25-33fbc620a8c2'",",","'UId':'dca5f5fa-4a34-4512-a577-f1232678fb5b'",",'Col':",COLUMN(TKGD_NguoiLienQuan!D29),",'Row':",ROW(TKGD_NguoiLienQuan!D29),",","'ColDynamic':",COLUMN(TKGD_NguoiLienQuan!D28),",","'RowDynamic':",ROW(TKGD_NguoiLienQuan!D28),",","'Format':'numberic'",",'Value':'",SUBSTITUTE(TKGD_NguoiLienQuan!D29,"'","\'"),"','TargetCode':''}")</f>
        <v>{'SheetId':'6fbe65c3-da29-414a-bb25-33fbc620a8c2','UId':'dca5f5fa-4a34-4512-a577-f1232678fb5b','Col':4,'Row':29,'ColDynamic':4,'RowDynamic':28,'Format':'numberic','Value':' ','TargetCode':''}</v>
      </c>
    </row>
    <row r="644" spans="1:1">
      <c r="A644" t="str">
        <f>CONCATENATE("{'SheetId':'6fbe65c3-da29-414a-bb25-33fbc620a8c2'",",","'UId':'f2b15e39-1379-4d32-ad39-6eb1c92294b1'",",'Col':",COLUMN(TKGD_NguoiLienQuan!E29),",'Row':",ROW(TKGD_NguoiLienQuan!E29),",","'ColDynamic':",COLUMN(TKGD_NguoiLienQuan!E28),",","'RowDynamic':",ROW(TKGD_NguoiLienQuan!E28),",","'Format':'string'",",'Value':'",SUBSTITUTE(TKGD_NguoiLienQuan!E29,"'","\'"),"','TargetCode':''}")</f>
        <v>{'SheetId':'6fbe65c3-da29-414a-bb25-33fbc620a8c2','UId':'f2b15e39-1379-4d32-ad39-6eb1c92294b1','Col':5,'Row':29,'ColDynamic':5,'RowDynamic':28,'Format':'string','Value':' ','TargetCode':''}</v>
      </c>
    </row>
    <row r="645" spans="1:1">
      <c r="A645" t="str">
        <f>CONCATENATE("{'SheetId':'6fbe65c3-da29-414a-bb25-33fbc620a8c2'",",","'UId':'1c53877a-8663-418a-ac89-ca1595f5fca6'",",'Col':",COLUMN(TKGD_NguoiLienQuan!F29),",'Row':",ROW(TKGD_NguoiLienQuan!F29),",","'ColDynamic':",COLUMN(TKGD_NguoiLienQuan!F28),",","'RowDynamic':",ROW(TKGD_NguoiLienQuan!F28),",","'Format':'string'",",'Value':'",SUBSTITUTE(TKGD_NguoiLienQuan!F29,"'","\'"),"','TargetCode':''}")</f>
        <v>{'SheetId':'6fbe65c3-da29-414a-bb25-33fbc620a8c2','UId':'1c53877a-8663-418a-ac89-ca1595f5fca6','Col':6,'Row':29,'ColDynamic':6,'RowDynamic':28,'Format':'string','Value':' ','TargetCode':''}</v>
      </c>
    </row>
    <row r="646" spans="1:1">
      <c r="A646"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647" spans="1:1">
      <c r="A647"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648" spans="1:1">
      <c r="A648"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649" spans="1:1">
      <c r="A649"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650" spans="1:1">
      <c r="A650"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651" spans="1:1">
      <c r="A651"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652" spans="1:1">
      <c r="A652"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653" spans="1:1">
      <c r="A653"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654" spans="1:1">
      <c r="A654"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655" spans="1:1">
      <c r="A655"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656" spans="1:1">
      <c r="A656"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657" spans="1:1">
      <c r="A657"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658" spans="1:1">
      <c r="A658"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659" spans="1:1">
      <c r="A659"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660" spans="1:1">
      <c r="A660"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661" spans="1:1">
      <c r="A661"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662" spans="1:1">
      <c r="A662"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663" spans="1:1">
      <c r="A663"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664" spans="1:1">
      <c r="A664"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665" spans="1:1">
      <c r="A665"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666" spans="1:1">
      <c r="A666"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667" spans="1:1">
      <c r="A667"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668" spans="1:1">
      <c r="A668"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669" spans="1:1">
      <c r="A669"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670" spans="1:1">
      <c r="A670"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671" spans="1:1">
      <c r="A671"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672" spans="1:1">
      <c r="A672"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673" spans="1:1">
      <c r="A673"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674" spans="1:1">
      <c r="A674"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675" spans="1:1">
      <c r="A675"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676" spans="1:1">
      <c r="A676"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677" spans="1:1">
      <c r="A677"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678" spans="1:1">
      <c r="A678"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679" spans="1:1">
      <c r="A679"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680" spans="1:1">
      <c r="A680"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681" spans="1:1">
      <c r="A681"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682" spans="1:1">
      <c r="A682"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683" spans="1:1">
      <c r="A683"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684" spans="1:1">
      <c r="A684"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685" spans="1:1">
      <c r="A685"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686" spans="1:1">
      <c r="A686"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687" spans="1:1">
      <c r="A687"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688" spans="1:1">
      <c r="A688"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689" spans="1:1">
      <c r="A689"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690" spans="1:1">
      <c r="A690"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691" spans="1:1">
      <c r="A691"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692" spans="1:1">
      <c r="A692"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693" spans="1:1">
      <c r="A693"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694" spans="1:1">
      <c r="A694"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695" spans="1:1">
      <c r="A695"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696" spans="1:1">
      <c r="A696"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697" spans="1:1">
      <c r="A697"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98" spans="1:1">
      <c r="A698"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99" spans="1:1">
      <c r="A699"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700" spans="1:1">
      <c r="A700"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701" spans="1:1">
      <c r="A701"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702" spans="1:1">
      <c r="A702"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703" spans="1:1">
      <c r="A703"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704" spans="1:1">
      <c r="A704"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705" spans="1:1">
      <c r="A705"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706" spans="1:1">
      <c r="A706"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707" spans="1:1">
      <c r="A707"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708" spans="1:1">
      <c r="A708"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F44"/>
  <sheetViews>
    <sheetView topLeftCell="A34" workbookViewId="0">
      <selection activeCell="A31" sqref="A1:F1048576"/>
    </sheetView>
  </sheetViews>
  <sheetFormatPr defaultRowHeight="12.5"/>
  <cols>
    <col min="1" max="1" width="6.81640625" customWidth="1"/>
    <col min="2" max="2" width="41.54296875" customWidth="1"/>
    <col min="3" max="3" width="10.453125" customWidth="1"/>
    <col min="4" max="6" width="23.54296875" customWidth="1"/>
  </cols>
  <sheetData>
    <row r="1" spans="1:6" ht="15" customHeight="1">
      <c r="A1" s="7" t="s">
        <v>6</v>
      </c>
      <c r="B1" s="7" t="s">
        <v>7</v>
      </c>
      <c r="C1" s="7" t="s">
        <v>55</v>
      </c>
      <c r="D1" s="18" t="s">
        <v>56</v>
      </c>
      <c r="E1" s="18" t="s">
        <v>57</v>
      </c>
      <c r="F1" s="18" t="s">
        <v>58</v>
      </c>
    </row>
    <row r="2" spans="1:6" ht="15" customHeight="1">
      <c r="A2" s="8" t="s">
        <v>59</v>
      </c>
      <c r="B2" s="8" t="s">
        <v>60</v>
      </c>
      <c r="C2" s="8" t="s">
        <v>61</v>
      </c>
      <c r="D2" s="19" t="s">
        <v>1</v>
      </c>
      <c r="E2" s="19" t="s">
        <v>1</v>
      </c>
      <c r="F2" s="19" t="s">
        <v>1</v>
      </c>
    </row>
    <row r="3" spans="1:6" ht="15" customHeight="1">
      <c r="A3" s="5" t="s">
        <v>62</v>
      </c>
      <c r="B3" s="5" t="s">
        <v>63</v>
      </c>
      <c r="C3" s="5" t="s">
        <v>64</v>
      </c>
      <c r="D3" s="16">
        <v>190663914611</v>
      </c>
      <c r="E3" s="16">
        <v>31546587691</v>
      </c>
      <c r="F3" s="20">
        <v>6.0438839369430397</v>
      </c>
    </row>
    <row r="4" spans="1:6" ht="15" customHeight="1">
      <c r="A4" s="5" t="s">
        <v>1</v>
      </c>
      <c r="B4" s="5" t="s">
        <v>65</v>
      </c>
      <c r="C4" s="5" t="s">
        <v>66</v>
      </c>
      <c r="D4" s="16" t="s">
        <v>1</v>
      </c>
      <c r="E4" s="16" t="s">
        <v>1</v>
      </c>
      <c r="F4" s="17" t="s">
        <v>1</v>
      </c>
    </row>
    <row r="5" spans="1:6" ht="15" customHeight="1">
      <c r="A5" s="5" t="s">
        <v>67</v>
      </c>
      <c r="B5" s="5" t="s">
        <v>67</v>
      </c>
      <c r="C5" s="5" t="s">
        <v>67</v>
      </c>
      <c r="D5" s="16" t="s">
        <v>67</v>
      </c>
      <c r="E5" s="16" t="s">
        <v>67</v>
      </c>
      <c r="F5" s="17" t="s">
        <v>67</v>
      </c>
    </row>
    <row r="6" spans="1:6" ht="15" customHeight="1">
      <c r="A6" s="5" t="s">
        <v>1</v>
      </c>
      <c r="B6" s="5" t="s">
        <v>68</v>
      </c>
      <c r="C6" s="5" t="s">
        <v>69</v>
      </c>
      <c r="D6" s="16">
        <v>190663914611</v>
      </c>
      <c r="E6" s="16">
        <v>31546587691</v>
      </c>
      <c r="F6" s="20">
        <v>6.0438839369430397</v>
      </c>
    </row>
    <row r="7" spans="1:6" ht="15" customHeight="1">
      <c r="A7" s="5" t="s">
        <v>67</v>
      </c>
      <c r="B7" s="5" t="s">
        <v>67</v>
      </c>
      <c r="C7" s="5" t="s">
        <v>67</v>
      </c>
      <c r="D7" s="16" t="s">
        <v>67</v>
      </c>
      <c r="E7" s="16" t="s">
        <v>67</v>
      </c>
      <c r="F7" s="17" t="s">
        <v>67</v>
      </c>
    </row>
    <row r="8" spans="1:6" ht="15" customHeight="1">
      <c r="A8" s="5" t="s">
        <v>70</v>
      </c>
      <c r="B8" s="5" t="s">
        <v>71</v>
      </c>
      <c r="C8" s="5" t="s">
        <v>72</v>
      </c>
      <c r="D8" s="16">
        <v>186923635000</v>
      </c>
      <c r="E8" s="16">
        <v>521624167750</v>
      </c>
      <c r="F8" s="20">
        <v>0.35834926093682701</v>
      </c>
    </row>
    <row r="9" spans="1:6" ht="15" customHeight="1">
      <c r="A9" s="5" t="s">
        <v>67</v>
      </c>
      <c r="B9" s="5" t="s">
        <v>67</v>
      </c>
      <c r="C9" s="5" t="s">
        <v>67</v>
      </c>
      <c r="D9" s="16" t="s">
        <v>67</v>
      </c>
      <c r="E9" s="16" t="s">
        <v>67</v>
      </c>
      <c r="F9" s="17" t="s">
        <v>67</v>
      </c>
    </row>
    <row r="10" spans="1:6" ht="15" customHeight="1">
      <c r="A10" s="5"/>
      <c r="B10" s="5"/>
      <c r="C10" s="5"/>
      <c r="D10" s="16" t="s">
        <v>1</v>
      </c>
      <c r="E10" s="16" t="s">
        <v>1</v>
      </c>
      <c r="F10" s="17" t="s">
        <v>1</v>
      </c>
    </row>
    <row r="11" spans="1:6" ht="15" customHeight="1">
      <c r="A11" s="5" t="s">
        <v>73</v>
      </c>
      <c r="B11" s="5" t="s">
        <v>74</v>
      </c>
      <c r="C11" s="5" t="s">
        <v>75</v>
      </c>
      <c r="D11" s="16"/>
      <c r="E11" s="16"/>
      <c r="F11" s="17"/>
    </row>
    <row r="12" spans="1:6" ht="15" customHeight="1">
      <c r="A12" s="5" t="s">
        <v>67</v>
      </c>
      <c r="B12" s="5" t="s">
        <v>67</v>
      </c>
      <c r="C12" s="5" t="s">
        <v>67</v>
      </c>
      <c r="D12" s="16" t="s">
        <v>67</v>
      </c>
      <c r="E12" s="16" t="s">
        <v>67</v>
      </c>
      <c r="F12" s="17" t="s">
        <v>67</v>
      </c>
    </row>
    <row r="13" spans="1:6" ht="15" customHeight="1">
      <c r="A13" s="5" t="s">
        <v>76</v>
      </c>
      <c r="B13" s="5" t="s">
        <v>77</v>
      </c>
      <c r="C13" s="5" t="s">
        <v>78</v>
      </c>
      <c r="D13" s="16">
        <v>0</v>
      </c>
      <c r="E13" s="16">
        <v>475302600</v>
      </c>
      <c r="F13" s="20">
        <v>0</v>
      </c>
    </row>
    <row r="14" spans="1:6" ht="15" customHeight="1">
      <c r="A14" s="5" t="s">
        <v>67</v>
      </c>
      <c r="B14" s="5" t="s">
        <v>67</v>
      </c>
      <c r="C14" s="5" t="s">
        <v>67</v>
      </c>
      <c r="D14" s="16" t="s">
        <v>67</v>
      </c>
      <c r="E14" s="16" t="s">
        <v>67</v>
      </c>
      <c r="F14" s="17" t="s">
        <v>67</v>
      </c>
    </row>
    <row r="15" spans="1:6" ht="15" customHeight="1">
      <c r="A15" s="5"/>
      <c r="B15" s="5"/>
      <c r="C15" s="5"/>
      <c r="D15" s="16"/>
      <c r="E15" s="16"/>
      <c r="F15" s="17"/>
    </row>
    <row r="16" spans="1:6" ht="15" customHeight="1">
      <c r="A16" s="5" t="s">
        <v>79</v>
      </c>
      <c r="B16" s="5" t="s">
        <v>80</v>
      </c>
      <c r="C16" s="5" t="s">
        <v>81</v>
      </c>
      <c r="D16" s="16">
        <v>0</v>
      </c>
      <c r="E16" s="16">
        <v>0</v>
      </c>
      <c r="F16" s="17"/>
    </row>
    <row r="17" spans="1:6" ht="15" customHeight="1">
      <c r="A17" s="5" t="s">
        <v>67</v>
      </c>
      <c r="B17" s="5" t="s">
        <v>67</v>
      </c>
      <c r="C17" s="5" t="s">
        <v>67</v>
      </c>
      <c r="D17" s="16" t="s">
        <v>67</v>
      </c>
      <c r="E17" s="16" t="s">
        <v>67</v>
      </c>
      <c r="F17" s="17" t="s">
        <v>67</v>
      </c>
    </row>
    <row r="18" spans="1:6" ht="15" customHeight="1">
      <c r="A18" s="5"/>
      <c r="B18" s="5"/>
      <c r="C18" s="5"/>
      <c r="D18" s="16"/>
      <c r="E18" s="16"/>
      <c r="F18" s="17"/>
    </row>
    <row r="19" spans="1:6" ht="15" customHeight="1">
      <c r="A19" s="5" t="s">
        <v>82</v>
      </c>
      <c r="B19" s="5" t="s">
        <v>83</v>
      </c>
      <c r="C19" s="5" t="s">
        <v>84</v>
      </c>
      <c r="D19" s="16"/>
      <c r="E19" s="16"/>
      <c r="F19" s="17"/>
    </row>
    <row r="20" spans="1:6" ht="15" customHeight="1">
      <c r="A20" s="5" t="s">
        <v>67</v>
      </c>
      <c r="B20" s="5" t="s">
        <v>67</v>
      </c>
      <c r="C20" s="5" t="s">
        <v>67</v>
      </c>
      <c r="D20" s="16" t="s">
        <v>67</v>
      </c>
      <c r="E20" s="16" t="s">
        <v>67</v>
      </c>
      <c r="F20" s="17" t="s">
        <v>67</v>
      </c>
    </row>
    <row r="21" spans="1:6" ht="15" customHeight="1">
      <c r="A21" s="5" t="s">
        <v>85</v>
      </c>
      <c r="B21" s="5" t="s">
        <v>86</v>
      </c>
      <c r="C21" s="5" t="s">
        <v>87</v>
      </c>
      <c r="D21" s="16">
        <v>0</v>
      </c>
      <c r="E21" s="16">
        <v>5095495275</v>
      </c>
      <c r="F21" s="20">
        <v>0</v>
      </c>
    </row>
    <row r="22" spans="1:6" ht="15" customHeight="1">
      <c r="A22" s="5" t="s">
        <v>67</v>
      </c>
      <c r="B22" s="5" t="s">
        <v>67</v>
      </c>
      <c r="C22" s="5" t="s">
        <v>67</v>
      </c>
      <c r="D22" s="16" t="s">
        <v>67</v>
      </c>
      <c r="E22" s="16" t="s">
        <v>67</v>
      </c>
      <c r="F22" s="17" t="s">
        <v>67</v>
      </c>
    </row>
    <row r="23" spans="1:6" ht="15" customHeight="1">
      <c r="A23" s="5"/>
      <c r="B23" s="5"/>
      <c r="C23" s="5"/>
      <c r="D23" s="16" t="s">
        <v>1</v>
      </c>
      <c r="E23" s="16" t="s">
        <v>1</v>
      </c>
      <c r="F23" s="17" t="s">
        <v>1</v>
      </c>
    </row>
    <row r="24" spans="1:6" ht="15" customHeight="1">
      <c r="A24" s="5" t="s">
        <v>88</v>
      </c>
      <c r="B24" s="5" t="s">
        <v>89</v>
      </c>
      <c r="C24" s="5" t="s">
        <v>90</v>
      </c>
      <c r="D24" s="16">
        <v>0</v>
      </c>
      <c r="E24" s="16">
        <v>0</v>
      </c>
      <c r="F24" s="17"/>
    </row>
    <row r="25" spans="1:6" ht="15" customHeight="1">
      <c r="A25" s="5" t="s">
        <v>67</v>
      </c>
      <c r="B25" s="5" t="s">
        <v>67</v>
      </c>
      <c r="C25" s="5" t="s">
        <v>67</v>
      </c>
      <c r="D25" s="16" t="s">
        <v>67</v>
      </c>
      <c r="E25" s="16" t="s">
        <v>67</v>
      </c>
      <c r="F25" s="17" t="s">
        <v>67</v>
      </c>
    </row>
    <row r="26" spans="1:6" ht="15" customHeight="1">
      <c r="A26" s="5"/>
      <c r="B26" s="5"/>
      <c r="C26" s="5"/>
      <c r="D26" s="16"/>
      <c r="E26" s="16"/>
      <c r="F26" s="17"/>
    </row>
    <row r="27" spans="1:6" ht="15" customHeight="1">
      <c r="A27" s="5" t="s">
        <v>91</v>
      </c>
      <c r="B27" s="5" t="s">
        <v>92</v>
      </c>
      <c r="C27" s="5" t="s">
        <v>93</v>
      </c>
      <c r="D27" s="16">
        <v>0</v>
      </c>
      <c r="E27" s="16">
        <v>0</v>
      </c>
      <c r="F27" s="20">
        <v>0</v>
      </c>
    </row>
    <row r="28" spans="1:6" ht="15" customHeight="1">
      <c r="A28" s="5" t="s">
        <v>67</v>
      </c>
      <c r="B28" s="5" t="s">
        <v>67</v>
      </c>
      <c r="C28" s="5" t="s">
        <v>67</v>
      </c>
      <c r="D28" s="16" t="s">
        <v>67</v>
      </c>
      <c r="E28" s="16" t="s">
        <v>67</v>
      </c>
      <c r="F28" s="17" t="s">
        <v>67</v>
      </c>
    </row>
    <row r="29" spans="1:6" ht="15" customHeight="1">
      <c r="A29" s="5"/>
      <c r="B29" s="5"/>
      <c r="C29" s="5"/>
      <c r="D29" s="16"/>
      <c r="E29" s="16"/>
      <c r="F29" s="17"/>
    </row>
    <row r="30" spans="1:6" ht="15" customHeight="1">
      <c r="A30" s="5" t="s">
        <v>94</v>
      </c>
      <c r="B30" s="5" t="s">
        <v>95</v>
      </c>
      <c r="C30" s="5" t="s">
        <v>96</v>
      </c>
      <c r="D30" s="16">
        <v>377587549611</v>
      </c>
      <c r="E30" s="16">
        <v>558741553316</v>
      </c>
      <c r="F30" s="20">
        <v>0.67578211674092703</v>
      </c>
    </row>
    <row r="31" spans="1:6" ht="15" customHeight="1">
      <c r="A31" s="8" t="s">
        <v>97</v>
      </c>
      <c r="B31" s="8" t="s">
        <v>98</v>
      </c>
      <c r="C31" s="8" t="s">
        <v>99</v>
      </c>
      <c r="D31" s="21" t="s">
        <v>1</v>
      </c>
      <c r="E31" s="21" t="s">
        <v>1</v>
      </c>
      <c r="F31" s="22" t="s">
        <v>1</v>
      </c>
    </row>
    <row r="32" spans="1:6" ht="15" customHeight="1">
      <c r="A32" s="5" t="s">
        <v>100</v>
      </c>
      <c r="B32" s="5" t="s">
        <v>101</v>
      </c>
      <c r="C32" s="5" t="s">
        <v>102</v>
      </c>
      <c r="D32" s="16"/>
      <c r="E32" s="16"/>
      <c r="F32" s="17"/>
    </row>
    <row r="33" spans="1:6" ht="15" customHeight="1">
      <c r="A33" s="5" t="s">
        <v>67</v>
      </c>
      <c r="B33" s="5" t="s">
        <v>67</v>
      </c>
      <c r="C33" s="5" t="s">
        <v>67</v>
      </c>
      <c r="D33" s="16" t="s">
        <v>67</v>
      </c>
      <c r="E33" s="16" t="s">
        <v>67</v>
      </c>
      <c r="F33" s="17" t="s">
        <v>67</v>
      </c>
    </row>
    <row r="34" spans="1:6" ht="15" customHeight="1">
      <c r="A34" s="5" t="s">
        <v>103</v>
      </c>
      <c r="B34" s="5" t="s">
        <v>104</v>
      </c>
      <c r="C34" s="5" t="s">
        <v>105</v>
      </c>
      <c r="D34" s="16"/>
      <c r="E34" s="16" t="s">
        <v>1</v>
      </c>
      <c r="F34" s="17" t="s">
        <v>1</v>
      </c>
    </row>
    <row r="35" spans="1:6" ht="15" customHeight="1">
      <c r="A35" s="5" t="s">
        <v>67</v>
      </c>
      <c r="B35" s="5" t="s">
        <v>67</v>
      </c>
      <c r="C35" s="5" t="s">
        <v>67</v>
      </c>
      <c r="D35" s="16" t="s">
        <v>67</v>
      </c>
      <c r="E35" s="16" t="s">
        <v>67</v>
      </c>
      <c r="F35" s="17" t="s">
        <v>67</v>
      </c>
    </row>
    <row r="36" spans="1:6" ht="15" customHeight="1">
      <c r="A36" s="5"/>
      <c r="B36" s="5"/>
      <c r="C36" s="5"/>
      <c r="D36" s="16" t="s">
        <v>1</v>
      </c>
      <c r="E36" s="16" t="s">
        <v>1</v>
      </c>
      <c r="F36" s="17" t="s">
        <v>1</v>
      </c>
    </row>
    <row r="37" spans="1:6" ht="15" customHeight="1">
      <c r="A37" s="5" t="s">
        <v>106</v>
      </c>
      <c r="B37" s="5" t="s">
        <v>107</v>
      </c>
      <c r="C37" s="5" t="s">
        <v>108</v>
      </c>
      <c r="D37" s="16">
        <v>1681567198</v>
      </c>
      <c r="E37" s="16">
        <v>9138526993</v>
      </c>
      <c r="F37" s="20">
        <v>0.18400856060151299</v>
      </c>
    </row>
    <row r="38" spans="1:6" ht="15" customHeight="1">
      <c r="A38" s="5" t="s">
        <v>67</v>
      </c>
      <c r="B38" s="5" t="s">
        <v>67</v>
      </c>
      <c r="C38" s="5" t="s">
        <v>67</v>
      </c>
      <c r="D38" s="16" t="s">
        <v>67</v>
      </c>
      <c r="E38" s="16" t="s">
        <v>67</v>
      </c>
      <c r="F38" s="17" t="s">
        <v>67</v>
      </c>
    </row>
    <row r="39" spans="1:6" ht="15" customHeight="1">
      <c r="A39" s="5"/>
      <c r="B39" s="5"/>
      <c r="C39" s="5"/>
      <c r="D39" s="16"/>
      <c r="E39" s="16"/>
      <c r="F39" s="17"/>
    </row>
    <row r="40" spans="1:6" ht="15" customHeight="1">
      <c r="A40" s="5" t="s">
        <v>109</v>
      </c>
      <c r="B40" s="5" t="s">
        <v>110</v>
      </c>
      <c r="C40" s="5" t="s">
        <v>111</v>
      </c>
      <c r="D40" s="16">
        <v>1681567198</v>
      </c>
      <c r="E40" s="16">
        <v>9138526993</v>
      </c>
      <c r="F40" s="20">
        <v>0.18400856060151299</v>
      </c>
    </row>
    <row r="41" spans="1:6" ht="15" customHeight="1">
      <c r="A41" s="5" t="s">
        <v>1</v>
      </c>
      <c r="B41" s="5" t="s">
        <v>112</v>
      </c>
      <c r="C41" s="5" t="s">
        <v>113</v>
      </c>
      <c r="D41" s="16">
        <v>375905982413</v>
      </c>
      <c r="E41" s="16">
        <v>549603026323</v>
      </c>
      <c r="F41" s="20">
        <v>0.68395908393721505</v>
      </c>
    </row>
    <row r="42" spans="1:6" ht="15" customHeight="1">
      <c r="A42" s="5" t="s">
        <v>1</v>
      </c>
      <c r="B42" s="5" t="s">
        <v>114</v>
      </c>
      <c r="C42" s="5" t="s">
        <v>115</v>
      </c>
      <c r="D42" s="40">
        <v>24858186.969999999</v>
      </c>
      <c r="E42" s="40">
        <v>27526628.32</v>
      </c>
      <c r="F42" s="20">
        <v>0.90305963669145795</v>
      </c>
    </row>
    <row r="43" spans="1:6" ht="15" customHeight="1">
      <c r="A43" s="5" t="s">
        <v>1</v>
      </c>
      <c r="B43" s="5" t="s">
        <v>116</v>
      </c>
      <c r="C43" s="5" t="s">
        <v>117</v>
      </c>
      <c r="D43" s="40">
        <v>15122.01</v>
      </c>
      <c r="E43" s="40">
        <v>19966.23</v>
      </c>
      <c r="F43" s="20">
        <v>0.75737933500716004</v>
      </c>
    </row>
    <row r="44" spans="1:6" ht="15" customHeight="1">
      <c r="A44" s="9" t="s">
        <v>1</v>
      </c>
      <c r="B44" s="9" t="s">
        <v>1</v>
      </c>
      <c r="C44" s="9" t="s">
        <v>1</v>
      </c>
      <c r="D44" s="9" t="s">
        <v>1</v>
      </c>
      <c r="E44" s="9" t="s">
        <v>1</v>
      </c>
      <c r="F44" s="9"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G51"/>
  <sheetViews>
    <sheetView workbookViewId="0">
      <selection activeCell="H51" sqref="H51"/>
    </sheetView>
  </sheetViews>
  <sheetFormatPr defaultRowHeight="12.5"/>
  <cols>
    <col min="1" max="1" width="6.81640625" customWidth="1"/>
    <col min="2" max="2" width="60.453125" customWidth="1"/>
    <col min="3" max="3" width="13" customWidth="1"/>
    <col min="4" max="6" width="24" customWidth="1"/>
  </cols>
  <sheetData>
    <row r="1" spans="1:7" ht="15" customHeight="1">
      <c r="A1" s="7" t="s">
        <v>6</v>
      </c>
      <c r="B1" s="7" t="s">
        <v>118</v>
      </c>
      <c r="C1" s="7" t="s">
        <v>55</v>
      </c>
      <c r="D1" s="18" t="s">
        <v>56</v>
      </c>
      <c r="E1" s="18" t="s">
        <v>57</v>
      </c>
      <c r="F1" s="18" t="s">
        <v>119</v>
      </c>
    </row>
    <row r="2" spans="1:7" ht="15" customHeight="1">
      <c r="A2" s="8" t="s">
        <v>59</v>
      </c>
      <c r="B2" s="8" t="s">
        <v>120</v>
      </c>
      <c r="C2" s="8" t="s">
        <v>75</v>
      </c>
      <c r="D2" s="21">
        <v>7542640272</v>
      </c>
      <c r="E2" s="21">
        <v>2944140300</v>
      </c>
      <c r="F2" s="21">
        <v>7542640272</v>
      </c>
    </row>
    <row r="3" spans="1:7" ht="15" customHeight="1">
      <c r="A3" s="5" t="s">
        <v>9</v>
      </c>
      <c r="B3" s="5" t="s">
        <v>121</v>
      </c>
      <c r="C3" s="5" t="s">
        <v>122</v>
      </c>
      <c r="D3" s="16"/>
      <c r="E3" s="16"/>
      <c r="F3" s="16"/>
    </row>
    <row r="4" spans="1:7" ht="15" customHeight="1">
      <c r="A4" s="5" t="s">
        <v>67</v>
      </c>
      <c r="B4" s="5" t="s">
        <v>67</v>
      </c>
      <c r="C4" s="5" t="s">
        <v>67</v>
      </c>
      <c r="D4" s="16" t="s">
        <v>67</v>
      </c>
      <c r="E4" s="16" t="s">
        <v>67</v>
      </c>
      <c r="F4" s="16" t="s">
        <v>67</v>
      </c>
    </row>
    <row r="5" spans="1:7" ht="15" customHeight="1">
      <c r="A5" s="5" t="s">
        <v>12</v>
      </c>
      <c r="B5" s="5" t="s">
        <v>77</v>
      </c>
      <c r="C5" s="5" t="s">
        <v>84</v>
      </c>
      <c r="D5" s="41">
        <v>5581955339</v>
      </c>
      <c r="E5" s="41">
        <v>2944140300</v>
      </c>
      <c r="F5" s="41">
        <v>5581955339</v>
      </c>
    </row>
    <row r="6" spans="1:7" ht="15" customHeight="1">
      <c r="A6" s="5" t="s">
        <v>67</v>
      </c>
      <c r="B6" s="5" t="s">
        <v>67</v>
      </c>
      <c r="C6" s="5" t="s">
        <v>67</v>
      </c>
      <c r="D6" s="16" t="s">
        <v>67</v>
      </c>
      <c r="E6" s="16" t="s">
        <v>67</v>
      </c>
      <c r="F6" s="16" t="s">
        <v>67</v>
      </c>
    </row>
    <row r="7" spans="1:7" ht="15" customHeight="1">
      <c r="A7" s="5" t="s">
        <v>15</v>
      </c>
      <c r="B7" s="5" t="s">
        <v>123</v>
      </c>
      <c r="C7" s="5" t="s">
        <v>102</v>
      </c>
      <c r="D7" s="43">
        <v>1960684933</v>
      </c>
      <c r="E7" s="44">
        <v>0</v>
      </c>
      <c r="F7" s="43">
        <v>1960684933</v>
      </c>
    </row>
    <row r="8" spans="1:7" ht="15" customHeight="1">
      <c r="A8" s="5" t="s">
        <v>67</v>
      </c>
      <c r="B8" s="5" t="s">
        <v>67</v>
      </c>
      <c r="C8" s="5" t="s">
        <v>67</v>
      </c>
      <c r="D8" s="16" t="s">
        <v>67</v>
      </c>
      <c r="E8" s="16" t="s">
        <v>67</v>
      </c>
      <c r="F8" s="16" t="s">
        <v>67</v>
      </c>
    </row>
    <row r="9" spans="1:7" ht="15" customHeight="1">
      <c r="A9" s="5" t="s">
        <v>18</v>
      </c>
      <c r="B9" s="5" t="s">
        <v>124</v>
      </c>
      <c r="C9" s="5" t="s">
        <v>122</v>
      </c>
      <c r="D9" s="16">
        <v>0</v>
      </c>
      <c r="E9" s="41">
        <v>0</v>
      </c>
      <c r="F9" s="16">
        <v>0</v>
      </c>
    </row>
    <row r="10" spans="1:7" ht="15" customHeight="1">
      <c r="A10" s="5" t="s">
        <v>67</v>
      </c>
      <c r="B10" s="5" t="s">
        <v>67</v>
      </c>
      <c r="C10" s="5" t="s">
        <v>67</v>
      </c>
      <c r="D10" s="16" t="s">
        <v>67</v>
      </c>
      <c r="E10" s="16" t="s">
        <v>67</v>
      </c>
      <c r="F10" s="16" t="s">
        <v>67</v>
      </c>
    </row>
    <row r="11" spans="1:7" ht="15" customHeight="1">
      <c r="A11" s="8" t="s">
        <v>97</v>
      </c>
      <c r="B11" s="8" t="s">
        <v>125</v>
      </c>
      <c r="C11" s="8" t="s">
        <v>126</v>
      </c>
      <c r="D11" s="21">
        <v>10901912893</v>
      </c>
      <c r="E11" s="21">
        <v>7022819435</v>
      </c>
      <c r="F11" s="21">
        <v>10901912893</v>
      </c>
    </row>
    <row r="12" spans="1:7" ht="15" customHeight="1">
      <c r="A12" s="5" t="s">
        <v>9</v>
      </c>
      <c r="B12" s="5" t="s">
        <v>127</v>
      </c>
      <c r="C12" s="5" t="s">
        <v>128</v>
      </c>
      <c r="D12" s="41">
        <v>6133375295</v>
      </c>
      <c r="E12" s="41">
        <v>4017059882</v>
      </c>
      <c r="F12" s="41">
        <v>6133375295</v>
      </c>
      <c r="G12" s="45"/>
    </row>
    <row r="13" spans="1:7" ht="15" customHeight="1">
      <c r="A13" s="5" t="s">
        <v>67</v>
      </c>
      <c r="B13" s="5" t="s">
        <v>67</v>
      </c>
      <c r="C13" s="5" t="s">
        <v>67</v>
      </c>
      <c r="D13" s="16" t="s">
        <v>67</v>
      </c>
      <c r="E13" s="16" t="s">
        <v>67</v>
      </c>
      <c r="F13" s="16" t="s">
        <v>67</v>
      </c>
    </row>
    <row r="14" spans="1:7" ht="15" customHeight="1">
      <c r="A14" s="5" t="s">
        <v>12</v>
      </c>
      <c r="B14" s="5" t="s">
        <v>129</v>
      </c>
      <c r="C14" s="5" t="s">
        <v>130</v>
      </c>
      <c r="D14" s="41">
        <v>657235046</v>
      </c>
      <c r="E14" s="41">
        <v>580834490</v>
      </c>
      <c r="F14" s="41">
        <v>657235046</v>
      </c>
    </row>
    <row r="15" spans="1:7" ht="15" customHeight="1">
      <c r="A15" s="5" t="s">
        <v>67</v>
      </c>
      <c r="B15" s="5" t="s">
        <v>67</v>
      </c>
      <c r="C15" s="5" t="s">
        <v>67</v>
      </c>
      <c r="D15" s="16" t="s">
        <v>67</v>
      </c>
      <c r="E15" s="16" t="s">
        <v>67</v>
      </c>
      <c r="F15" s="16" t="s">
        <v>67</v>
      </c>
    </row>
    <row r="16" spans="1:7" ht="15" customHeight="1">
      <c r="A16" s="5"/>
      <c r="B16" s="5"/>
      <c r="C16" s="5"/>
      <c r="D16" s="16"/>
      <c r="E16" s="16"/>
      <c r="F16" s="16"/>
    </row>
    <row r="17" spans="1:6" ht="15" customHeight="1">
      <c r="A17" s="5" t="s">
        <v>15</v>
      </c>
      <c r="B17" s="5" t="s">
        <v>131</v>
      </c>
      <c r="C17" s="5" t="s">
        <v>132</v>
      </c>
      <c r="D17" s="41">
        <v>935550000</v>
      </c>
      <c r="E17" s="41">
        <v>922350000</v>
      </c>
      <c r="F17" s="41">
        <v>935550000</v>
      </c>
    </row>
    <row r="18" spans="1:6" ht="15" customHeight="1">
      <c r="A18" s="5" t="s">
        <v>67</v>
      </c>
      <c r="B18" s="5" t="s">
        <v>67</v>
      </c>
      <c r="C18" s="5" t="s">
        <v>67</v>
      </c>
      <c r="D18" s="16" t="s">
        <v>67</v>
      </c>
      <c r="E18" s="16" t="s">
        <v>67</v>
      </c>
      <c r="F18" s="16" t="s">
        <v>67</v>
      </c>
    </row>
    <row r="19" spans="1:6" ht="15" customHeight="1">
      <c r="A19" s="5"/>
      <c r="B19" s="5"/>
      <c r="C19" s="5"/>
      <c r="D19" s="16"/>
      <c r="E19" s="16"/>
      <c r="F19" s="16"/>
    </row>
    <row r="20" spans="1:6" ht="15" customHeight="1">
      <c r="A20" s="5" t="s">
        <v>18</v>
      </c>
      <c r="B20" s="5" t="s">
        <v>133</v>
      </c>
      <c r="C20" s="5" t="s">
        <v>134</v>
      </c>
      <c r="D20" s="16"/>
      <c r="E20" s="16"/>
      <c r="F20" s="16"/>
    </row>
    <row r="21" spans="1:6" ht="15" customHeight="1">
      <c r="A21" s="5" t="s">
        <v>67</v>
      </c>
      <c r="B21" s="5" t="s">
        <v>67</v>
      </c>
      <c r="C21" s="5" t="s">
        <v>67</v>
      </c>
      <c r="D21" s="16" t="s">
        <v>67</v>
      </c>
      <c r="E21" s="16" t="s">
        <v>67</v>
      </c>
      <c r="F21" s="16" t="s">
        <v>67</v>
      </c>
    </row>
    <row r="22" spans="1:6" ht="15" customHeight="1">
      <c r="A22" s="5" t="s">
        <v>21</v>
      </c>
      <c r="B22" s="5" t="s">
        <v>135</v>
      </c>
      <c r="C22" s="5" t="s">
        <v>136</v>
      </c>
      <c r="D22" s="16"/>
      <c r="E22" s="16"/>
      <c r="F22" s="16"/>
    </row>
    <row r="23" spans="1:6" ht="15" customHeight="1">
      <c r="A23" s="5" t="s">
        <v>67</v>
      </c>
      <c r="B23" s="5" t="s">
        <v>67</v>
      </c>
      <c r="C23" s="5" t="s">
        <v>67</v>
      </c>
      <c r="D23" s="16" t="s">
        <v>67</v>
      </c>
      <c r="E23" s="16" t="s">
        <v>67</v>
      </c>
      <c r="F23" s="16" t="s">
        <v>67</v>
      </c>
    </row>
    <row r="24" spans="1:6" ht="15" customHeight="1">
      <c r="A24" s="5" t="s">
        <v>24</v>
      </c>
      <c r="B24" s="5" t="s">
        <v>137</v>
      </c>
      <c r="C24" s="5" t="s">
        <v>138</v>
      </c>
      <c r="D24" s="41">
        <v>70020000</v>
      </c>
      <c r="E24" s="41">
        <v>66000000</v>
      </c>
      <c r="F24" s="41">
        <v>70020000</v>
      </c>
    </row>
    <row r="25" spans="1:6" ht="15" customHeight="1">
      <c r="A25" s="5" t="s">
        <v>67</v>
      </c>
      <c r="B25" s="5" t="s">
        <v>67</v>
      </c>
      <c r="C25" s="5" t="s">
        <v>67</v>
      </c>
      <c r="D25" s="16" t="s">
        <v>67</v>
      </c>
      <c r="E25" s="16" t="s">
        <v>67</v>
      </c>
      <c r="F25" s="16" t="s">
        <v>67</v>
      </c>
    </row>
    <row r="26" spans="1:6" ht="15" customHeight="1">
      <c r="A26" s="5" t="s">
        <v>27</v>
      </c>
      <c r="B26" s="5" t="s">
        <v>139</v>
      </c>
      <c r="C26" s="5" t="s">
        <v>140</v>
      </c>
      <c r="D26" s="41">
        <v>360000000</v>
      </c>
      <c r="E26" s="41">
        <v>360000000</v>
      </c>
      <c r="F26" s="41">
        <v>360000000</v>
      </c>
    </row>
    <row r="27" spans="1:6" ht="15" customHeight="1">
      <c r="A27" s="5" t="s">
        <v>67</v>
      </c>
      <c r="B27" s="5" t="s">
        <v>67</v>
      </c>
      <c r="C27" s="5" t="s">
        <v>67</v>
      </c>
      <c r="D27" s="16" t="s">
        <v>67</v>
      </c>
      <c r="E27" s="16" t="s">
        <v>67</v>
      </c>
      <c r="F27" s="16" t="s">
        <v>67</v>
      </c>
    </row>
    <row r="28" spans="1:6" ht="15" customHeight="1">
      <c r="A28" s="5"/>
      <c r="B28" s="5"/>
      <c r="C28" s="5"/>
      <c r="D28" s="16"/>
      <c r="E28" s="16"/>
      <c r="F28" s="16"/>
    </row>
    <row r="29" spans="1:6" ht="15" customHeight="1">
      <c r="A29" s="5" t="s">
        <v>30</v>
      </c>
      <c r="B29" s="5" t="s">
        <v>141</v>
      </c>
      <c r="C29" s="5" t="s">
        <v>142</v>
      </c>
      <c r="D29" s="41">
        <v>0</v>
      </c>
      <c r="E29" s="41">
        <v>0</v>
      </c>
      <c r="F29" s="41">
        <v>0</v>
      </c>
    </row>
    <row r="30" spans="1:6" ht="15" customHeight="1">
      <c r="A30" s="5" t="s">
        <v>67</v>
      </c>
      <c r="B30" s="5" t="s">
        <v>67</v>
      </c>
      <c r="C30" s="5" t="s">
        <v>67</v>
      </c>
      <c r="D30" s="16" t="s">
        <v>67</v>
      </c>
      <c r="E30" s="16" t="s">
        <v>67</v>
      </c>
      <c r="F30" s="16" t="s">
        <v>67</v>
      </c>
    </row>
    <row r="31" spans="1:6" ht="15" customHeight="1">
      <c r="A31" s="5"/>
      <c r="B31" s="5"/>
      <c r="C31" s="5"/>
      <c r="D31" s="16"/>
      <c r="E31" s="16"/>
      <c r="F31" s="16"/>
    </row>
    <row r="32" spans="1:6" ht="15" customHeight="1">
      <c r="A32" s="5" t="s">
        <v>33</v>
      </c>
      <c r="B32" s="5" t="s">
        <v>143</v>
      </c>
      <c r="C32" s="5" t="s">
        <v>134</v>
      </c>
      <c r="D32" s="41">
        <v>2730956097</v>
      </c>
      <c r="E32" s="41">
        <v>1066795446</v>
      </c>
      <c r="F32" s="41">
        <v>2730956097</v>
      </c>
    </row>
    <row r="33" spans="1:6" ht="15" customHeight="1">
      <c r="A33" s="5" t="s">
        <v>67</v>
      </c>
      <c r="B33" s="5" t="s">
        <v>67</v>
      </c>
      <c r="C33" s="5" t="s">
        <v>67</v>
      </c>
      <c r="D33" s="16" t="s">
        <v>67</v>
      </c>
      <c r="E33" s="16" t="s">
        <v>67</v>
      </c>
      <c r="F33" s="16" t="s">
        <v>67</v>
      </c>
    </row>
    <row r="34" spans="1:6" ht="15" customHeight="1">
      <c r="A34" s="5"/>
      <c r="B34" s="5"/>
      <c r="C34" s="5"/>
      <c r="D34" s="16"/>
      <c r="E34" s="16"/>
      <c r="F34" s="16"/>
    </row>
    <row r="35" spans="1:6" ht="15" customHeight="1">
      <c r="A35" s="5" t="s">
        <v>36</v>
      </c>
      <c r="B35" s="5" t="s">
        <v>144</v>
      </c>
      <c r="C35" s="5" t="s">
        <v>136</v>
      </c>
      <c r="D35" s="41">
        <v>14776455</v>
      </c>
      <c r="E35" s="41">
        <v>9779617</v>
      </c>
      <c r="F35" s="41">
        <v>14776455</v>
      </c>
    </row>
    <row r="36" spans="1:6" ht="15" customHeight="1">
      <c r="A36" s="5" t="s">
        <v>67</v>
      </c>
      <c r="B36" s="5" t="s">
        <v>67</v>
      </c>
      <c r="C36" s="5" t="s">
        <v>67</v>
      </c>
      <c r="D36" s="16" t="s">
        <v>67</v>
      </c>
      <c r="E36" s="16" t="s">
        <v>67</v>
      </c>
      <c r="F36" s="16" t="s">
        <v>67</v>
      </c>
    </row>
    <row r="37" spans="1:6" ht="15" customHeight="1">
      <c r="A37" s="5"/>
      <c r="B37" s="5"/>
      <c r="C37" s="5"/>
      <c r="D37" s="16"/>
      <c r="E37" s="16"/>
      <c r="F37" s="16"/>
    </row>
    <row r="38" spans="1:6" ht="15" customHeight="1">
      <c r="A38" s="8" t="s">
        <v>145</v>
      </c>
      <c r="B38" s="8" t="s">
        <v>146</v>
      </c>
      <c r="C38" s="8" t="s">
        <v>147</v>
      </c>
      <c r="D38" s="21">
        <v>-3359272621</v>
      </c>
      <c r="E38" s="21">
        <v>-4078679135</v>
      </c>
      <c r="F38" s="21">
        <v>-3359272621</v>
      </c>
    </row>
    <row r="39" spans="1:6" ht="15" customHeight="1">
      <c r="A39" s="8" t="s">
        <v>148</v>
      </c>
      <c r="B39" s="8" t="s">
        <v>149</v>
      </c>
      <c r="C39" s="8" t="s">
        <v>150</v>
      </c>
      <c r="D39" s="21">
        <v>-141661238693</v>
      </c>
      <c r="E39" s="21">
        <v>61346531100</v>
      </c>
      <c r="F39" s="21">
        <v>-141661238693</v>
      </c>
    </row>
    <row r="40" spans="1:6" ht="15" customHeight="1">
      <c r="A40" s="5" t="s">
        <v>9</v>
      </c>
      <c r="B40" s="5" t="s">
        <v>151</v>
      </c>
      <c r="C40" s="5" t="s">
        <v>152</v>
      </c>
      <c r="D40" s="41">
        <v>-87316524142</v>
      </c>
      <c r="E40" s="41">
        <v>17653125580</v>
      </c>
      <c r="F40" s="41">
        <v>-87316524142</v>
      </c>
    </row>
    <row r="41" spans="1:6" ht="15" customHeight="1">
      <c r="A41" s="5" t="s">
        <v>12</v>
      </c>
      <c r="B41" s="5" t="s">
        <v>153</v>
      </c>
      <c r="C41" s="5" t="s">
        <v>154</v>
      </c>
      <c r="D41" s="41">
        <v>-54344714551</v>
      </c>
      <c r="E41" s="41">
        <v>43693405520</v>
      </c>
      <c r="F41" s="41">
        <v>-54344714551</v>
      </c>
    </row>
    <row r="42" spans="1:6" ht="15" customHeight="1">
      <c r="A42" s="8" t="s">
        <v>155</v>
      </c>
      <c r="B42" s="8" t="s">
        <v>156</v>
      </c>
      <c r="C42" s="8" t="s">
        <v>157</v>
      </c>
      <c r="D42" s="21">
        <v>-145020511314</v>
      </c>
      <c r="E42" s="21">
        <v>57267851965</v>
      </c>
      <c r="F42" s="21">
        <v>-145020511314</v>
      </c>
    </row>
    <row r="43" spans="1:6" ht="15" customHeight="1">
      <c r="A43" s="8" t="s">
        <v>158</v>
      </c>
      <c r="B43" s="8" t="s">
        <v>159</v>
      </c>
      <c r="C43" s="8" t="s">
        <v>160</v>
      </c>
      <c r="D43" s="21">
        <v>549603026323</v>
      </c>
      <c r="E43" s="21">
        <v>76016197324</v>
      </c>
      <c r="F43" s="21">
        <v>549603026323</v>
      </c>
    </row>
    <row r="44" spans="1:6" ht="15" customHeight="1">
      <c r="A44" s="8" t="s">
        <v>161</v>
      </c>
      <c r="B44" s="8" t="s">
        <v>162</v>
      </c>
      <c r="C44" s="8" t="s">
        <v>163</v>
      </c>
      <c r="D44" s="21">
        <v>-173697043910</v>
      </c>
      <c r="E44" s="21">
        <v>473586828999</v>
      </c>
      <c r="F44" s="21">
        <v>-173697043910</v>
      </c>
    </row>
    <row r="45" spans="1:6" ht="15" customHeight="1">
      <c r="A45" s="5" t="s">
        <v>9</v>
      </c>
      <c r="B45" s="5" t="s">
        <v>164</v>
      </c>
      <c r="C45" s="5" t="s">
        <v>165</v>
      </c>
      <c r="D45" s="41">
        <v>-145020511314</v>
      </c>
      <c r="E45" s="41">
        <v>57267851965</v>
      </c>
      <c r="F45" s="41">
        <v>-145020511314</v>
      </c>
    </row>
    <row r="46" spans="1:6" ht="15" customHeight="1">
      <c r="A46" s="5" t="s">
        <v>12</v>
      </c>
      <c r="B46" s="5" t="s">
        <v>166</v>
      </c>
      <c r="C46" s="5" t="s">
        <v>167</v>
      </c>
      <c r="D46" s="16" t="s">
        <v>1</v>
      </c>
      <c r="E46" s="16" t="s">
        <v>1</v>
      </c>
      <c r="F46" s="16" t="s">
        <v>1</v>
      </c>
    </row>
    <row r="47" spans="1:6" ht="15" customHeight="1">
      <c r="A47" s="5" t="s">
        <v>15</v>
      </c>
      <c r="B47" s="5" t="s">
        <v>168</v>
      </c>
      <c r="C47" s="5" t="s">
        <v>169</v>
      </c>
      <c r="D47" s="41">
        <v>-28676532596</v>
      </c>
      <c r="E47" s="41">
        <v>416318977034</v>
      </c>
      <c r="F47" s="41">
        <v>-28676532596</v>
      </c>
    </row>
    <row r="48" spans="1:6" ht="15" customHeight="1">
      <c r="A48" s="8" t="s">
        <v>170</v>
      </c>
      <c r="B48" s="8" t="s">
        <v>171</v>
      </c>
      <c r="C48" s="8" t="s">
        <v>172</v>
      </c>
      <c r="D48" s="21">
        <v>375905982413</v>
      </c>
      <c r="E48" s="21">
        <v>549603026323</v>
      </c>
      <c r="F48" s="21">
        <v>375905982413</v>
      </c>
    </row>
    <row r="49" spans="1:6" ht="15" customHeight="1">
      <c r="A49" s="8" t="s">
        <v>173</v>
      </c>
      <c r="B49" s="8" t="s">
        <v>174</v>
      </c>
      <c r="C49" s="8" t="s">
        <v>175</v>
      </c>
      <c r="D49" s="21">
        <v>-145020511314</v>
      </c>
      <c r="E49" s="21">
        <v>57267851965</v>
      </c>
      <c r="F49" s="21">
        <v>-145020511314</v>
      </c>
    </row>
    <row r="50" spans="1:6" ht="15" customHeight="1">
      <c r="A50" s="5" t="s">
        <v>1</v>
      </c>
      <c r="B50" s="5" t="s">
        <v>176</v>
      </c>
      <c r="C50" s="5" t="s">
        <v>177</v>
      </c>
      <c r="D50" s="17">
        <v>-0.28375591622055302</v>
      </c>
      <c r="E50" s="17">
        <v>0.17108790281869399</v>
      </c>
      <c r="F50" s="17">
        <v>-0.28375591622055302</v>
      </c>
    </row>
    <row r="51" spans="1:6" ht="15" customHeight="1">
      <c r="A51" s="9" t="s">
        <v>1</v>
      </c>
      <c r="B51" s="9" t="s">
        <v>1</v>
      </c>
      <c r="C51" s="9" t="s">
        <v>1</v>
      </c>
      <c r="D51" s="9" t="s">
        <v>1</v>
      </c>
      <c r="E51" s="9" t="s">
        <v>1</v>
      </c>
      <c r="F51" s="9"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G52"/>
  <sheetViews>
    <sheetView topLeftCell="A46" workbookViewId="0">
      <selection activeCell="A39" sqref="A1:G1048576"/>
    </sheetView>
  </sheetViews>
  <sheetFormatPr defaultRowHeight="12.5"/>
  <cols>
    <col min="1" max="1" width="6.81640625" customWidth="1"/>
    <col min="2" max="2" width="46.1796875" customWidth="1"/>
    <col min="3" max="3" width="10.453125" customWidth="1"/>
    <col min="4" max="4" width="14.453125" customWidth="1"/>
    <col min="5" max="5" width="37.54296875" customWidth="1"/>
    <col min="6" max="6" width="20.54296875" customWidth="1"/>
    <col min="7" max="7" width="29.81640625" customWidth="1"/>
  </cols>
  <sheetData>
    <row r="1" spans="1:7" ht="15" customHeight="1">
      <c r="A1" s="7" t="s">
        <v>6</v>
      </c>
      <c r="B1" s="7" t="s">
        <v>178</v>
      </c>
      <c r="C1" s="7" t="s">
        <v>55</v>
      </c>
      <c r="D1" s="7" t="s">
        <v>179</v>
      </c>
      <c r="E1" s="7" t="s">
        <v>180</v>
      </c>
      <c r="F1" s="7" t="s">
        <v>181</v>
      </c>
      <c r="G1" s="7" t="s">
        <v>182</v>
      </c>
    </row>
    <row r="2" spans="1:7" ht="15" customHeight="1">
      <c r="A2" s="8" t="s">
        <v>59</v>
      </c>
      <c r="B2" s="51" t="s">
        <v>183</v>
      </c>
      <c r="C2" s="51"/>
      <c r="D2" s="51"/>
      <c r="E2" s="51"/>
      <c r="F2" s="51"/>
      <c r="G2" s="51"/>
    </row>
    <row r="3" spans="1:7" ht="15" customHeight="1">
      <c r="A3" s="5" t="s">
        <v>67</v>
      </c>
      <c r="B3" s="5" t="s">
        <v>67</v>
      </c>
      <c r="C3" s="5" t="s">
        <v>67</v>
      </c>
      <c r="D3" s="5" t="s">
        <v>67</v>
      </c>
      <c r="E3" s="5" t="s">
        <v>67</v>
      </c>
      <c r="F3" s="5" t="s">
        <v>67</v>
      </c>
      <c r="G3" s="5" t="s">
        <v>67</v>
      </c>
    </row>
    <row r="4" spans="1:7" ht="15" customHeight="1">
      <c r="A4" s="5"/>
      <c r="B4" s="5" t="s">
        <v>184</v>
      </c>
      <c r="C4" s="5" t="s">
        <v>185</v>
      </c>
      <c r="D4" s="5"/>
      <c r="E4" s="5"/>
      <c r="F4" s="5"/>
      <c r="G4" s="5"/>
    </row>
    <row r="5" spans="1:7" ht="15" customHeight="1">
      <c r="A5" s="8" t="s">
        <v>97</v>
      </c>
      <c r="B5" s="8" t="s">
        <v>186</v>
      </c>
      <c r="C5" s="8" t="s">
        <v>187</v>
      </c>
      <c r="D5" s="8" t="s">
        <v>1</v>
      </c>
      <c r="E5" s="8" t="s">
        <v>1</v>
      </c>
      <c r="F5" s="8" t="s">
        <v>1</v>
      </c>
      <c r="G5" s="8" t="s">
        <v>1</v>
      </c>
    </row>
    <row r="6" spans="1:7" ht="15" customHeight="1">
      <c r="A6" s="5" t="s">
        <v>67</v>
      </c>
      <c r="B6" s="5" t="s">
        <v>67</v>
      </c>
      <c r="C6" s="5" t="s">
        <v>67</v>
      </c>
      <c r="D6" s="5" t="s">
        <v>67</v>
      </c>
      <c r="E6" s="5" t="s">
        <v>67</v>
      </c>
      <c r="F6" s="5" t="s">
        <v>67</v>
      </c>
      <c r="G6" s="5" t="s">
        <v>67</v>
      </c>
    </row>
    <row r="7" spans="1:7" ht="15" customHeight="1">
      <c r="A7" s="5" t="s">
        <v>9</v>
      </c>
      <c r="B7" s="31" t="s">
        <v>359</v>
      </c>
      <c r="C7" s="5" t="s">
        <v>360</v>
      </c>
      <c r="D7" s="34">
        <v>405900</v>
      </c>
      <c r="E7" s="37">
        <v>21900</v>
      </c>
      <c r="F7" s="34">
        <v>8889210000</v>
      </c>
      <c r="G7" s="36">
        <v>2.35421162831187E-2</v>
      </c>
    </row>
    <row r="8" spans="1:7" ht="15" customHeight="1">
      <c r="A8" s="5" t="s">
        <v>12</v>
      </c>
      <c r="B8" s="31" t="s">
        <v>363</v>
      </c>
      <c r="C8" s="5" t="s">
        <v>361</v>
      </c>
      <c r="D8" s="34">
        <v>617000</v>
      </c>
      <c r="E8" s="37">
        <v>27250</v>
      </c>
      <c r="F8" s="34">
        <v>16813250000</v>
      </c>
      <c r="G8" s="36">
        <v>4.4528083665156398E-2</v>
      </c>
    </row>
    <row r="9" spans="1:7" ht="15" customHeight="1">
      <c r="A9" s="5" t="s">
        <v>15</v>
      </c>
      <c r="B9" s="31" t="s">
        <v>365</v>
      </c>
      <c r="C9" s="5" t="s">
        <v>362</v>
      </c>
      <c r="D9" s="34">
        <v>225200</v>
      </c>
      <c r="E9" s="37">
        <v>76900</v>
      </c>
      <c r="F9" s="34">
        <v>17317880000</v>
      </c>
      <c r="G9" s="36">
        <v>4.5864541926346099E-2</v>
      </c>
    </row>
    <row r="10" spans="1:7" ht="15" customHeight="1">
      <c r="A10" s="5" t="s">
        <v>18</v>
      </c>
      <c r="B10" s="31" t="s">
        <v>367</v>
      </c>
      <c r="C10" s="5" t="s">
        <v>364</v>
      </c>
      <c r="D10" s="34">
        <v>67600</v>
      </c>
      <c r="E10" s="37">
        <v>101500</v>
      </c>
      <c r="F10" s="34">
        <v>6861400000</v>
      </c>
      <c r="G10" s="36">
        <v>1.81716796728832E-2</v>
      </c>
    </row>
    <row r="11" spans="1:7" ht="15" customHeight="1">
      <c r="A11" s="5" t="s">
        <v>21</v>
      </c>
      <c r="B11" s="31" t="s">
        <v>369</v>
      </c>
      <c r="C11" s="5" t="s">
        <v>366</v>
      </c>
      <c r="D11" s="34">
        <v>405000</v>
      </c>
      <c r="E11" s="37">
        <v>13800</v>
      </c>
      <c r="F11" s="34">
        <v>5589000000</v>
      </c>
      <c r="G11" s="36">
        <v>1.48018651720851E-2</v>
      </c>
    </row>
    <row r="12" spans="1:7" ht="15" customHeight="1">
      <c r="A12" s="5" t="s">
        <v>24</v>
      </c>
      <c r="B12" s="31" t="s">
        <v>374</v>
      </c>
      <c r="C12" s="5" t="s">
        <v>368</v>
      </c>
      <c r="D12" s="34">
        <v>1436800</v>
      </c>
      <c r="E12" s="37">
        <v>17100</v>
      </c>
      <c r="F12" s="34">
        <v>24569280000</v>
      </c>
      <c r="G12" s="36">
        <v>6.5069094638612601E-2</v>
      </c>
    </row>
    <row r="13" spans="1:7" ht="15" customHeight="1">
      <c r="A13" s="5" t="s">
        <v>27</v>
      </c>
      <c r="B13" s="31" t="s">
        <v>376</v>
      </c>
      <c r="C13" s="5" t="s">
        <v>370</v>
      </c>
      <c r="D13" s="34">
        <v>94900</v>
      </c>
      <c r="E13" s="37">
        <v>93000</v>
      </c>
      <c r="F13" s="34">
        <v>8825700000</v>
      </c>
      <c r="G13" s="36">
        <v>2.3373916881243701E-2</v>
      </c>
    </row>
    <row r="14" spans="1:7" ht="15" customHeight="1">
      <c r="A14" s="5" t="s">
        <v>30</v>
      </c>
      <c r="B14" s="31" t="s">
        <v>378</v>
      </c>
      <c r="C14" s="5" t="s">
        <v>371</v>
      </c>
      <c r="D14" s="34">
        <v>231600</v>
      </c>
      <c r="E14" s="37">
        <v>42900</v>
      </c>
      <c r="F14" s="34">
        <v>9935640000</v>
      </c>
      <c r="G14" s="36">
        <v>2.6313473551328501E-2</v>
      </c>
    </row>
    <row r="15" spans="1:7" ht="15" customHeight="1">
      <c r="A15" s="5" t="s">
        <v>33</v>
      </c>
      <c r="B15" s="31" t="s">
        <v>383</v>
      </c>
      <c r="C15" s="5" t="s">
        <v>372</v>
      </c>
      <c r="D15" s="34">
        <v>737500</v>
      </c>
      <c r="E15" s="37">
        <v>10650</v>
      </c>
      <c r="F15" s="34">
        <v>7854375000</v>
      </c>
      <c r="G15" s="36">
        <v>2.08014671248874E-2</v>
      </c>
    </row>
    <row r="16" spans="1:7" ht="15" customHeight="1">
      <c r="A16" s="5" t="s">
        <v>36</v>
      </c>
      <c r="B16" s="31" t="s">
        <v>384</v>
      </c>
      <c r="C16" s="5" t="s">
        <v>373</v>
      </c>
      <c r="D16" s="34">
        <v>152000</v>
      </c>
      <c r="E16" s="37">
        <v>22500</v>
      </c>
      <c r="F16" s="34">
        <v>3420000000</v>
      </c>
      <c r="G16" s="36">
        <v>9.0575020376688006E-3</v>
      </c>
    </row>
    <row r="17" spans="1:7" ht="15" customHeight="1">
      <c r="A17" s="5" t="s">
        <v>39</v>
      </c>
      <c r="B17" s="31" t="s">
        <v>385</v>
      </c>
      <c r="C17" s="5" t="s">
        <v>375</v>
      </c>
      <c r="D17" s="34">
        <v>790000</v>
      </c>
      <c r="E17" s="37">
        <v>21050</v>
      </c>
      <c r="F17" s="34">
        <v>16629500000</v>
      </c>
      <c r="G17" s="36">
        <v>4.40414415600624E-2</v>
      </c>
    </row>
    <row r="18" spans="1:7" ht="15" customHeight="1">
      <c r="A18" s="5" t="s">
        <v>42</v>
      </c>
      <c r="B18" s="31" t="s">
        <v>386</v>
      </c>
      <c r="C18" s="5" t="s">
        <v>377</v>
      </c>
      <c r="D18" s="34">
        <v>125000</v>
      </c>
      <c r="E18" s="37">
        <v>80000</v>
      </c>
      <c r="F18" s="34">
        <v>10000000000</v>
      </c>
      <c r="G18" s="36">
        <v>2.6483924086750901E-2</v>
      </c>
    </row>
    <row r="19" spans="1:7" ht="15" customHeight="1">
      <c r="A19" s="5" t="s">
        <v>45</v>
      </c>
      <c r="B19" s="31" t="s">
        <v>387</v>
      </c>
      <c r="C19" s="5" t="s">
        <v>379</v>
      </c>
      <c r="D19" s="34">
        <v>185000</v>
      </c>
      <c r="E19" s="37">
        <v>48000</v>
      </c>
      <c r="F19" s="34">
        <v>8880000000</v>
      </c>
      <c r="G19" s="36">
        <v>2.35177245890348E-2</v>
      </c>
    </row>
    <row r="20" spans="1:7" ht="15" customHeight="1">
      <c r="A20" s="5" t="s">
        <v>392</v>
      </c>
      <c r="B20" s="31" t="s">
        <v>393</v>
      </c>
      <c r="C20" s="5" t="s">
        <v>380</v>
      </c>
      <c r="D20" s="34">
        <v>540600</v>
      </c>
      <c r="E20" s="37">
        <v>19000</v>
      </c>
      <c r="F20" s="34">
        <v>10271400000</v>
      </c>
      <c r="G20" s="36">
        <v>2.7202697786465301E-2</v>
      </c>
    </row>
    <row r="21" spans="1:7" ht="15" customHeight="1">
      <c r="A21" s="5" t="s">
        <v>394</v>
      </c>
      <c r="B21" s="31" t="s">
        <v>388</v>
      </c>
      <c r="C21" s="5" t="s">
        <v>381</v>
      </c>
      <c r="D21" s="34">
        <v>105000</v>
      </c>
      <c r="E21" s="37">
        <v>53800</v>
      </c>
      <c r="F21" s="34">
        <v>5649000000</v>
      </c>
      <c r="G21" s="36">
        <v>1.4960768716605601E-2</v>
      </c>
    </row>
    <row r="22" spans="1:7" ht="15" customHeight="1">
      <c r="A22" s="5" t="s">
        <v>395</v>
      </c>
      <c r="B22" s="31" t="s">
        <v>389</v>
      </c>
      <c r="C22" s="5" t="s">
        <v>382</v>
      </c>
      <c r="D22" s="34">
        <v>1420000</v>
      </c>
      <c r="E22" s="37">
        <v>17900</v>
      </c>
      <c r="F22" s="34">
        <v>25418000000</v>
      </c>
      <c r="G22" s="36">
        <v>6.7316838243703395E-2</v>
      </c>
    </row>
    <row r="23" spans="1:7" ht="15" customHeight="1">
      <c r="A23" s="5" t="s">
        <v>1</v>
      </c>
      <c r="B23" s="5" t="s">
        <v>184</v>
      </c>
      <c r="C23" s="5" t="s">
        <v>188</v>
      </c>
      <c r="D23" s="34"/>
      <c r="E23" s="34"/>
      <c r="F23" s="35">
        <v>186923635000</v>
      </c>
      <c r="G23" s="30">
        <v>0.49504713593595301</v>
      </c>
    </row>
    <row r="24" spans="1:7" ht="15" customHeight="1">
      <c r="A24" s="8" t="s">
        <v>189</v>
      </c>
      <c r="B24" s="8" t="s">
        <v>190</v>
      </c>
      <c r="C24" s="8" t="s">
        <v>191</v>
      </c>
      <c r="D24" s="8" t="s">
        <v>1</v>
      </c>
      <c r="E24" s="8" t="s">
        <v>1</v>
      </c>
      <c r="F24" s="8" t="s">
        <v>1</v>
      </c>
      <c r="G24" s="8" t="s">
        <v>1</v>
      </c>
    </row>
    <row r="25" spans="1:7" ht="15" customHeight="1">
      <c r="A25" s="5" t="s">
        <v>67</v>
      </c>
      <c r="B25" s="5" t="s">
        <v>67</v>
      </c>
      <c r="C25" s="5" t="s">
        <v>67</v>
      </c>
      <c r="D25" s="5" t="s">
        <v>67</v>
      </c>
      <c r="E25" s="5" t="s">
        <v>67</v>
      </c>
      <c r="F25" s="5" t="s">
        <v>67</v>
      </c>
      <c r="G25" s="5" t="s">
        <v>67</v>
      </c>
    </row>
    <row r="26" spans="1:7" ht="15" customHeight="1">
      <c r="A26" s="5" t="s">
        <v>1</v>
      </c>
      <c r="B26" s="5" t="s">
        <v>184</v>
      </c>
      <c r="C26" s="5" t="s">
        <v>192</v>
      </c>
      <c r="D26" s="5" t="s">
        <v>1</v>
      </c>
      <c r="E26" s="5" t="s">
        <v>1</v>
      </c>
      <c r="F26" s="29">
        <v>0</v>
      </c>
      <c r="G26" s="30">
        <v>0</v>
      </c>
    </row>
    <row r="27" spans="1:7" ht="15" customHeight="1">
      <c r="A27" s="8" t="s">
        <v>145</v>
      </c>
      <c r="B27" s="8" t="s">
        <v>193</v>
      </c>
      <c r="C27" s="8" t="s">
        <v>194</v>
      </c>
      <c r="D27" s="8" t="s">
        <v>1</v>
      </c>
      <c r="E27" s="8" t="s">
        <v>1</v>
      </c>
      <c r="F27" s="8" t="s">
        <v>1</v>
      </c>
      <c r="G27" s="8" t="s">
        <v>1</v>
      </c>
    </row>
    <row r="28" spans="1:7" ht="15" customHeight="1">
      <c r="A28" s="5" t="s">
        <v>67</v>
      </c>
      <c r="B28" s="5" t="s">
        <v>67</v>
      </c>
      <c r="C28" s="5" t="s">
        <v>67</v>
      </c>
      <c r="D28" s="5" t="s">
        <v>67</v>
      </c>
      <c r="E28" s="5" t="s">
        <v>67</v>
      </c>
      <c r="F28" s="5" t="s">
        <v>67</v>
      </c>
      <c r="G28" s="5" t="s">
        <v>67</v>
      </c>
    </row>
    <row r="29" spans="1:7" ht="15" customHeight="1">
      <c r="A29" s="5" t="s">
        <v>1</v>
      </c>
      <c r="B29" s="5" t="s">
        <v>184</v>
      </c>
      <c r="C29" s="5" t="s">
        <v>195</v>
      </c>
      <c r="D29" s="5" t="s">
        <v>1</v>
      </c>
      <c r="E29" s="5" t="s">
        <v>1</v>
      </c>
      <c r="F29" s="29">
        <v>0</v>
      </c>
      <c r="G29" s="30">
        <v>0</v>
      </c>
    </row>
    <row r="30" spans="1:7" ht="15" customHeight="1">
      <c r="A30" s="8" t="s">
        <v>196</v>
      </c>
      <c r="B30" s="8" t="s">
        <v>197</v>
      </c>
      <c r="C30" s="8" t="s">
        <v>198</v>
      </c>
      <c r="D30" s="8" t="s">
        <v>1</v>
      </c>
      <c r="E30" s="8" t="s">
        <v>1</v>
      </c>
      <c r="F30" s="8" t="s">
        <v>1</v>
      </c>
      <c r="G30" s="8" t="s">
        <v>1</v>
      </c>
    </row>
    <row r="31" spans="1:7" ht="15" customHeight="1">
      <c r="A31" s="5" t="s">
        <v>67</v>
      </c>
      <c r="B31" s="5" t="s">
        <v>67</v>
      </c>
      <c r="C31" s="5" t="s">
        <v>67</v>
      </c>
      <c r="D31" s="5" t="s">
        <v>67</v>
      </c>
      <c r="E31" s="5" t="s">
        <v>67</v>
      </c>
      <c r="F31" s="5" t="s">
        <v>67</v>
      </c>
      <c r="G31" s="5" t="s">
        <v>67</v>
      </c>
    </row>
    <row r="32" spans="1:7" ht="15" customHeight="1">
      <c r="A32" s="5" t="s">
        <v>1</v>
      </c>
      <c r="B32" s="5" t="s">
        <v>184</v>
      </c>
      <c r="C32" s="5" t="s">
        <v>199</v>
      </c>
      <c r="D32" s="5" t="s">
        <v>1</v>
      </c>
      <c r="E32" s="5" t="s">
        <v>1</v>
      </c>
      <c r="F32" s="29">
        <v>0</v>
      </c>
      <c r="G32" s="30">
        <v>0</v>
      </c>
    </row>
    <row r="33" spans="1:7" ht="15" customHeight="1">
      <c r="A33" s="5" t="s">
        <v>1</v>
      </c>
      <c r="B33" s="5" t="s">
        <v>200</v>
      </c>
      <c r="C33" s="5" t="s">
        <v>201</v>
      </c>
      <c r="D33" s="34"/>
      <c r="E33" s="34"/>
      <c r="F33" s="23">
        <v>186923635000</v>
      </c>
      <c r="G33" s="17">
        <v>0.49504713593595301</v>
      </c>
    </row>
    <row r="34" spans="1:7" ht="15" customHeight="1">
      <c r="A34" s="8" t="s">
        <v>202</v>
      </c>
      <c r="B34" s="8" t="s">
        <v>203</v>
      </c>
      <c r="C34" s="8" t="s">
        <v>204</v>
      </c>
      <c r="D34" s="8" t="s">
        <v>1</v>
      </c>
      <c r="E34" s="8" t="s">
        <v>1</v>
      </c>
      <c r="F34" s="8" t="s">
        <v>1</v>
      </c>
      <c r="G34" s="8" t="s">
        <v>1</v>
      </c>
    </row>
    <row r="35" spans="1:7" ht="15" customHeight="1">
      <c r="A35" s="5" t="s">
        <v>67</v>
      </c>
      <c r="B35" s="5" t="s">
        <v>67</v>
      </c>
      <c r="C35" s="5" t="s">
        <v>67</v>
      </c>
      <c r="D35" s="5" t="s">
        <v>67</v>
      </c>
      <c r="E35" s="5" t="s">
        <v>67</v>
      </c>
      <c r="F35" s="5" t="s">
        <v>67</v>
      </c>
      <c r="G35" s="5" t="s">
        <v>67</v>
      </c>
    </row>
    <row r="36" spans="1:7" ht="15" customHeight="1">
      <c r="A36" s="31" t="s">
        <v>9</v>
      </c>
      <c r="B36" s="23" t="s">
        <v>339</v>
      </c>
      <c r="C36" s="23" t="s">
        <v>340</v>
      </c>
      <c r="D36" s="23"/>
      <c r="E36" s="23"/>
      <c r="F36" s="23"/>
      <c r="G36" s="17"/>
    </row>
    <row r="37" spans="1:7" ht="15" customHeight="1">
      <c r="A37" s="31" t="s">
        <v>12</v>
      </c>
      <c r="B37" s="23" t="s">
        <v>341</v>
      </c>
      <c r="C37" s="23" t="s">
        <v>342</v>
      </c>
      <c r="D37" s="23"/>
      <c r="E37" s="23"/>
      <c r="F37" s="23">
        <v>0</v>
      </c>
      <c r="G37" s="17">
        <v>0</v>
      </c>
    </row>
    <row r="38" spans="1:7" ht="15" customHeight="1">
      <c r="A38" s="31" t="s">
        <v>15</v>
      </c>
      <c r="B38" s="23" t="s">
        <v>343</v>
      </c>
      <c r="C38" s="23" t="s">
        <v>344</v>
      </c>
      <c r="D38" s="23"/>
      <c r="E38" s="23"/>
      <c r="F38" s="23">
        <v>0</v>
      </c>
      <c r="G38" s="17">
        <v>0</v>
      </c>
    </row>
    <row r="39" spans="1:7" ht="15" customHeight="1">
      <c r="A39" s="31" t="s">
        <v>18</v>
      </c>
      <c r="B39" s="23" t="s">
        <v>345</v>
      </c>
      <c r="C39" s="23" t="s">
        <v>346</v>
      </c>
      <c r="D39" s="23"/>
      <c r="E39" s="23"/>
      <c r="F39" s="23">
        <v>0</v>
      </c>
      <c r="G39" s="17">
        <v>0</v>
      </c>
    </row>
    <row r="40" spans="1:7" ht="15" customHeight="1">
      <c r="A40" s="31" t="s">
        <v>21</v>
      </c>
      <c r="B40" s="23" t="s">
        <v>347</v>
      </c>
      <c r="C40" s="23" t="s">
        <v>348</v>
      </c>
      <c r="D40" s="23"/>
      <c r="E40" s="23"/>
      <c r="F40" s="23">
        <v>0</v>
      </c>
      <c r="G40" s="17">
        <v>0</v>
      </c>
    </row>
    <row r="41" spans="1:7" ht="15" customHeight="1">
      <c r="A41" s="31" t="s">
        <v>24</v>
      </c>
      <c r="B41" s="23" t="s">
        <v>349</v>
      </c>
      <c r="C41" s="23" t="s">
        <v>350</v>
      </c>
      <c r="D41" s="23"/>
      <c r="E41" s="23"/>
      <c r="F41" s="23">
        <v>0</v>
      </c>
      <c r="G41" s="17">
        <v>0</v>
      </c>
    </row>
    <row r="42" spans="1:7" ht="15" customHeight="1">
      <c r="A42" s="31" t="s">
        <v>27</v>
      </c>
      <c r="B42" s="23" t="s">
        <v>351</v>
      </c>
      <c r="C42" s="23" t="s">
        <v>352</v>
      </c>
      <c r="D42" s="23"/>
      <c r="E42" s="23"/>
      <c r="F42" s="23">
        <v>0</v>
      </c>
      <c r="G42" s="17">
        <v>0</v>
      </c>
    </row>
    <row r="43" spans="1:7" ht="15" customHeight="1">
      <c r="A43" s="5" t="s">
        <v>1</v>
      </c>
      <c r="B43" s="5" t="s">
        <v>184</v>
      </c>
      <c r="C43" s="5" t="s">
        <v>205</v>
      </c>
      <c r="D43" s="5" t="s">
        <v>1</v>
      </c>
      <c r="E43" s="5" t="s">
        <v>1</v>
      </c>
      <c r="F43" s="23"/>
      <c r="G43" s="17"/>
    </row>
    <row r="44" spans="1:7" ht="15" customHeight="1">
      <c r="A44" s="8" t="s">
        <v>206</v>
      </c>
      <c r="B44" s="8" t="s">
        <v>65</v>
      </c>
      <c r="C44" s="8" t="s">
        <v>207</v>
      </c>
      <c r="D44" s="8" t="s">
        <v>1</v>
      </c>
      <c r="E44" s="8" t="s">
        <v>1</v>
      </c>
      <c r="F44" s="8" t="s">
        <v>1</v>
      </c>
      <c r="G44" s="8" t="s">
        <v>1</v>
      </c>
    </row>
    <row r="45" spans="1:7" ht="15" customHeight="1">
      <c r="A45" s="5" t="s">
        <v>1</v>
      </c>
      <c r="B45" s="5" t="s">
        <v>208</v>
      </c>
      <c r="C45" s="5" t="s">
        <v>209</v>
      </c>
      <c r="D45" s="5" t="s">
        <v>1</v>
      </c>
      <c r="E45" s="5" t="s">
        <v>1</v>
      </c>
      <c r="F45" s="23">
        <v>190663914611</v>
      </c>
      <c r="G45" s="17">
        <v>0.50495286406404705</v>
      </c>
    </row>
    <row r="46" spans="1:7" ht="15" customHeight="1">
      <c r="A46" s="5" t="s">
        <v>67</v>
      </c>
      <c r="B46" s="5" t="s">
        <v>67</v>
      </c>
      <c r="C46" s="5" t="s">
        <v>67</v>
      </c>
      <c r="D46" s="5" t="s">
        <v>67</v>
      </c>
      <c r="E46" s="5" t="s">
        <v>67</v>
      </c>
      <c r="F46" s="5" t="s">
        <v>67</v>
      </c>
      <c r="G46" s="5" t="s">
        <v>67</v>
      </c>
    </row>
    <row r="47" spans="1:7" ht="15" customHeight="1">
      <c r="A47" s="5" t="s">
        <v>1</v>
      </c>
      <c r="B47" s="5" t="s">
        <v>68</v>
      </c>
      <c r="C47" s="5" t="s">
        <v>210</v>
      </c>
      <c r="D47" s="5" t="s">
        <v>1</v>
      </c>
      <c r="E47" s="5" t="s">
        <v>1</v>
      </c>
      <c r="F47" s="23">
        <v>0</v>
      </c>
      <c r="G47" s="17">
        <v>0</v>
      </c>
    </row>
    <row r="48" spans="1:7" ht="15" customHeight="1">
      <c r="A48" s="5" t="s">
        <v>67</v>
      </c>
      <c r="B48" s="5" t="s">
        <v>67</v>
      </c>
      <c r="C48" s="5" t="s">
        <v>67</v>
      </c>
      <c r="D48" s="5" t="s">
        <v>67</v>
      </c>
      <c r="E48" s="5" t="s">
        <v>67</v>
      </c>
      <c r="F48" s="5" t="s">
        <v>67</v>
      </c>
      <c r="G48" s="5" t="s">
        <v>67</v>
      </c>
    </row>
    <row r="49" spans="1:7" ht="15" customHeight="1">
      <c r="A49" s="5" t="s">
        <v>1</v>
      </c>
      <c r="B49" s="23" t="s">
        <v>353</v>
      </c>
      <c r="C49" s="24" t="s">
        <v>354</v>
      </c>
      <c r="D49" s="5" t="s">
        <v>1</v>
      </c>
      <c r="E49" s="5" t="s">
        <v>1</v>
      </c>
      <c r="F49" s="23">
        <v>0</v>
      </c>
      <c r="G49" s="17">
        <v>0</v>
      </c>
    </row>
    <row r="50" spans="1:7" ht="15" customHeight="1">
      <c r="A50" s="5" t="s">
        <v>1</v>
      </c>
      <c r="B50" s="5" t="s">
        <v>184</v>
      </c>
      <c r="C50" s="5" t="s">
        <v>211</v>
      </c>
      <c r="D50" s="5" t="s">
        <v>1</v>
      </c>
      <c r="E50" s="5" t="s">
        <v>1</v>
      </c>
      <c r="F50" s="23">
        <v>190663914611</v>
      </c>
      <c r="G50" s="17">
        <v>0.50495286406404705</v>
      </c>
    </row>
    <row r="51" spans="1:7" ht="15" customHeight="1">
      <c r="A51" s="8" t="s">
        <v>161</v>
      </c>
      <c r="B51" s="8" t="s">
        <v>212</v>
      </c>
      <c r="C51" s="8" t="s">
        <v>213</v>
      </c>
      <c r="D51" s="8" t="s">
        <v>1</v>
      </c>
      <c r="E51" s="8" t="s">
        <v>1</v>
      </c>
      <c r="F51" s="25">
        <v>377587549611</v>
      </c>
      <c r="G51" s="22">
        <v>1</v>
      </c>
    </row>
    <row r="52" spans="1:7" ht="15" customHeight="1">
      <c r="A52" s="9" t="s">
        <v>1</v>
      </c>
      <c r="B52" s="9" t="s">
        <v>1</v>
      </c>
      <c r="C52" s="9" t="s">
        <v>1</v>
      </c>
      <c r="D52" s="9" t="s">
        <v>1</v>
      </c>
      <c r="E52" s="9" t="s">
        <v>1</v>
      </c>
      <c r="F52" s="9" t="s">
        <v>1</v>
      </c>
      <c r="G52"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J20"/>
  <sheetViews>
    <sheetView workbookViewId="0">
      <selection sqref="A1:A2"/>
    </sheetView>
  </sheetViews>
  <sheetFormatPr defaultRowHeight="12.5"/>
  <cols>
    <col min="1" max="1" width="6.81640625" customWidth="1"/>
    <col min="2" max="2" width="47.81640625" customWidth="1"/>
    <col min="3" max="3" width="6.81640625" customWidth="1"/>
    <col min="4" max="6" width="19.54296875" customWidth="1"/>
    <col min="7" max="7" width="14.453125" customWidth="1"/>
    <col min="8" max="8" width="22.54296875" customWidth="1"/>
    <col min="9" max="9" width="14.453125" customWidth="1"/>
    <col min="10" max="10" width="23.453125" customWidth="1"/>
  </cols>
  <sheetData>
    <row r="1" spans="1:10" ht="15" customHeight="1">
      <c r="A1" s="52" t="s">
        <v>6</v>
      </c>
      <c r="B1" s="52" t="s">
        <v>214</v>
      </c>
      <c r="C1" s="52" t="s">
        <v>215</v>
      </c>
      <c r="D1" s="52" t="s">
        <v>216</v>
      </c>
      <c r="E1" s="52" t="s">
        <v>217</v>
      </c>
      <c r="F1" s="52" t="s">
        <v>218</v>
      </c>
      <c r="G1" s="52" t="s">
        <v>219</v>
      </c>
      <c r="H1" s="52"/>
      <c r="I1" s="52" t="s">
        <v>220</v>
      </c>
      <c r="J1" s="52"/>
    </row>
    <row r="2" spans="1:10" ht="15" customHeight="1">
      <c r="A2" s="52"/>
      <c r="B2" s="52"/>
      <c r="C2" s="52"/>
      <c r="D2" s="52"/>
      <c r="E2" s="52"/>
      <c r="F2" s="52"/>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E31"/>
  <sheetViews>
    <sheetView workbookViewId="0">
      <selection sqref="A1:E1048576"/>
    </sheetView>
  </sheetViews>
  <sheetFormatPr defaultRowHeight="12.5"/>
  <cols>
    <col min="1" max="1" width="6.81640625" customWidth="1"/>
    <col min="2" max="2" width="55" customWidth="1"/>
    <col min="3" max="3" width="10.453125" customWidth="1"/>
    <col min="4" max="4" width="24.453125" customWidth="1"/>
    <col min="5" max="5" width="18.54296875" customWidth="1"/>
  </cols>
  <sheetData>
    <row r="1" spans="1:5" ht="15" customHeight="1">
      <c r="A1" s="7" t="s">
        <v>6</v>
      </c>
      <c r="B1" s="7" t="s">
        <v>118</v>
      </c>
      <c r="C1" s="7" t="s">
        <v>55</v>
      </c>
      <c r="D1" s="18" t="s">
        <v>236</v>
      </c>
      <c r="E1" s="18" t="s">
        <v>237</v>
      </c>
    </row>
    <row r="2" spans="1:5" ht="15" customHeight="1">
      <c r="A2" s="8" t="s">
        <v>59</v>
      </c>
      <c r="B2" s="8" t="s">
        <v>238</v>
      </c>
      <c r="C2" s="8" t="s">
        <v>185</v>
      </c>
      <c r="D2" s="19" t="s">
        <v>1</v>
      </c>
      <c r="E2" s="19" t="s">
        <v>1</v>
      </c>
    </row>
    <row r="3" spans="1:5" ht="15" customHeight="1">
      <c r="A3" s="5" t="s">
        <v>9</v>
      </c>
      <c r="B3" s="5" t="s">
        <v>239</v>
      </c>
      <c r="C3" s="5" t="s">
        <v>240</v>
      </c>
      <c r="D3" s="17">
        <v>1.2000933596137501E-2</v>
      </c>
      <c r="E3" s="17">
        <v>1.20009800809104E-2</v>
      </c>
    </row>
    <row r="4" spans="1:5" ht="15" customHeight="1">
      <c r="A4" s="5" t="s">
        <v>12</v>
      </c>
      <c r="B4" s="5" t="s">
        <v>241</v>
      </c>
      <c r="C4" s="5" t="s">
        <v>242</v>
      </c>
      <c r="D4" s="17">
        <v>1.2290319360326401E-3</v>
      </c>
      <c r="E4" s="17">
        <v>1.6944107094805001E-3</v>
      </c>
    </row>
    <row r="5" spans="1:5" ht="15" customHeight="1">
      <c r="A5" s="5" t="s">
        <v>15</v>
      </c>
      <c r="B5" s="5" t="s">
        <v>243</v>
      </c>
      <c r="C5" s="5" t="s">
        <v>244</v>
      </c>
      <c r="D5" s="17">
        <v>1.88750775876633E-3</v>
      </c>
      <c r="E5" s="17">
        <v>2.7963580747383501E-3</v>
      </c>
    </row>
    <row r="6" spans="1:5" ht="15" customHeight="1">
      <c r="A6" s="5" t="s">
        <v>18</v>
      </c>
      <c r="B6" s="5" t="s">
        <v>245</v>
      </c>
      <c r="C6" s="5" t="s">
        <v>246</v>
      </c>
      <c r="D6" s="17">
        <v>1.3700537305887301E-4</v>
      </c>
      <c r="E6" s="17">
        <v>1.9717522481784301E-4</v>
      </c>
    </row>
    <row r="7" spans="1:5" ht="15" customHeight="1">
      <c r="A7" s="5" t="s">
        <v>21</v>
      </c>
      <c r="B7" s="5" t="s">
        <v>247</v>
      </c>
      <c r="C7" s="5" t="s">
        <v>248</v>
      </c>
      <c r="D7" s="26"/>
      <c r="E7" s="26"/>
    </row>
    <row r="8" spans="1:5" ht="15" customHeight="1">
      <c r="A8" s="5" t="s">
        <v>24</v>
      </c>
      <c r="B8" s="5" t="s">
        <v>249</v>
      </c>
      <c r="C8" s="5" t="s">
        <v>250</v>
      </c>
      <c r="D8" s="26"/>
      <c r="E8" s="26"/>
    </row>
    <row r="9" spans="1:5" ht="15" customHeight="1">
      <c r="A9" s="5" t="s">
        <v>27</v>
      </c>
      <c r="B9" s="5" t="s">
        <v>251</v>
      </c>
      <c r="C9" s="5" t="s">
        <v>252</v>
      </c>
      <c r="D9" s="17">
        <v>7.0439780492993905E-4</v>
      </c>
      <c r="E9" s="17">
        <v>1.0755012262791399E-3</v>
      </c>
    </row>
    <row r="10" spans="1:5" ht="15" customHeight="1">
      <c r="A10" s="5" t="s">
        <v>30</v>
      </c>
      <c r="B10" s="5" t="s">
        <v>253</v>
      </c>
      <c r="C10" s="5" t="s">
        <v>254</v>
      </c>
      <c r="D10" s="17">
        <v>2.13313430871294E-2</v>
      </c>
      <c r="E10" s="17">
        <v>2.09806969841097E-2</v>
      </c>
    </row>
    <row r="11" spans="1:5" ht="15" customHeight="1">
      <c r="A11" s="5" t="s">
        <v>33</v>
      </c>
      <c r="B11" s="5" t="s">
        <v>255</v>
      </c>
      <c r="C11" s="5" t="s">
        <v>256</v>
      </c>
      <c r="D11" s="17">
        <v>2.3820073608988999</v>
      </c>
      <c r="E11" s="17">
        <v>1.1152683561463499</v>
      </c>
    </row>
    <row r="12" spans="1:5" ht="15" customHeight="1">
      <c r="A12" s="5" t="s">
        <v>36</v>
      </c>
      <c r="B12" s="5" t="s">
        <v>257</v>
      </c>
      <c r="C12" s="5" t="s">
        <v>250</v>
      </c>
      <c r="D12" s="26"/>
      <c r="E12" s="26"/>
    </row>
    <row r="13" spans="1:5" ht="15" customHeight="1">
      <c r="A13" s="8" t="s">
        <v>97</v>
      </c>
      <c r="B13" s="8" t="s">
        <v>258</v>
      </c>
      <c r="C13" s="8" t="s">
        <v>259</v>
      </c>
      <c r="D13" s="27" t="s">
        <v>1</v>
      </c>
      <c r="E13" s="27" t="s">
        <v>1</v>
      </c>
    </row>
    <row r="14" spans="1:5" ht="15" customHeight="1">
      <c r="A14" s="5" t="s">
        <v>9</v>
      </c>
      <c r="B14" s="5" t="s">
        <v>260</v>
      </c>
      <c r="C14" s="5" t="s">
        <v>261</v>
      </c>
      <c r="D14" s="38">
        <v>275266283200</v>
      </c>
      <c r="E14" s="38">
        <v>50111139100</v>
      </c>
    </row>
    <row r="15" spans="1:5" ht="15" customHeight="1">
      <c r="A15" s="5"/>
      <c r="B15" s="5" t="s">
        <v>262</v>
      </c>
      <c r="C15" s="5" t="s">
        <v>263</v>
      </c>
      <c r="D15" s="38">
        <v>275266283200</v>
      </c>
      <c r="E15" s="38">
        <v>50111139100</v>
      </c>
    </row>
    <row r="16" spans="1:5" ht="15" customHeight="1">
      <c r="A16" s="5"/>
      <c r="B16" s="5" t="s">
        <v>264</v>
      </c>
      <c r="C16" s="5" t="s">
        <v>265</v>
      </c>
      <c r="D16" s="42">
        <v>27526628.32</v>
      </c>
      <c r="E16" s="42">
        <v>5011113.91</v>
      </c>
    </row>
    <row r="17" spans="1:5" ht="15" customHeight="1">
      <c r="A17" s="5" t="s">
        <v>12</v>
      </c>
      <c r="B17" s="5" t="s">
        <v>266</v>
      </c>
      <c r="C17" s="5" t="s">
        <v>267</v>
      </c>
      <c r="D17" s="38">
        <v>-26684413500</v>
      </c>
      <c r="E17" s="38">
        <v>225155144100</v>
      </c>
    </row>
    <row r="18" spans="1:5" ht="15" customHeight="1">
      <c r="A18" s="5"/>
      <c r="B18" s="5" t="s">
        <v>268</v>
      </c>
      <c r="C18" s="5" t="s">
        <v>269</v>
      </c>
      <c r="D18" s="42">
        <v>22427789.100000001</v>
      </c>
      <c r="E18" s="42">
        <v>52136444.899999999</v>
      </c>
    </row>
    <row r="19" spans="1:5" ht="15" customHeight="1">
      <c r="A19" s="5"/>
      <c r="B19" s="5" t="s">
        <v>270</v>
      </c>
      <c r="C19" s="5" t="s">
        <v>271</v>
      </c>
      <c r="D19" s="38">
        <v>224277891000</v>
      </c>
      <c r="E19" s="38">
        <v>521364449000</v>
      </c>
    </row>
    <row r="20" spans="1:5" ht="15" customHeight="1">
      <c r="A20" s="5"/>
      <c r="B20" s="5" t="s">
        <v>272</v>
      </c>
      <c r="C20" s="5" t="s">
        <v>273</v>
      </c>
      <c r="D20" s="42">
        <v>-25096230.449999999</v>
      </c>
      <c r="E20" s="42">
        <v>-29620930.489999998</v>
      </c>
    </row>
    <row r="21" spans="1:5" ht="15" customHeight="1">
      <c r="A21" s="5"/>
      <c r="B21" s="5" t="s">
        <v>274</v>
      </c>
      <c r="C21" s="5" t="s">
        <v>275</v>
      </c>
      <c r="D21" s="38">
        <v>-250962304500</v>
      </c>
      <c r="E21" s="38">
        <v>-296209304900</v>
      </c>
    </row>
    <row r="22" spans="1:5" ht="15" customHeight="1">
      <c r="A22" s="5" t="s">
        <v>15</v>
      </c>
      <c r="B22" s="5" t="s">
        <v>276</v>
      </c>
      <c r="C22" s="5" t="s">
        <v>277</v>
      </c>
      <c r="D22" s="38">
        <v>248581869700</v>
      </c>
      <c r="E22" s="38">
        <v>275266283200</v>
      </c>
    </row>
    <row r="23" spans="1:5" ht="15" customHeight="1">
      <c r="A23" s="5"/>
      <c r="B23" s="5" t="s">
        <v>278</v>
      </c>
      <c r="C23" s="5" t="s">
        <v>279</v>
      </c>
      <c r="D23" s="38">
        <v>248581869700</v>
      </c>
      <c r="E23" s="38">
        <v>275266283200</v>
      </c>
    </row>
    <row r="24" spans="1:5" ht="15" customHeight="1">
      <c r="A24" s="5"/>
      <c r="B24" s="5" t="s">
        <v>280</v>
      </c>
      <c r="C24" s="5" t="s">
        <v>281</v>
      </c>
      <c r="D24" s="42">
        <v>24858186.969999999</v>
      </c>
      <c r="E24" s="42">
        <v>27526628.32</v>
      </c>
    </row>
    <row r="25" spans="1:5" ht="15" customHeight="1">
      <c r="A25" s="5" t="s">
        <v>18</v>
      </c>
      <c r="B25" s="5" t="s">
        <v>282</v>
      </c>
      <c r="C25" s="5" t="s">
        <v>283</v>
      </c>
      <c r="D25" s="17">
        <v>8.0456390581247605E-5</v>
      </c>
      <c r="E25" s="17">
        <v>8.8827639625756205E-5</v>
      </c>
    </row>
    <row r="26" spans="1:5" ht="15" customHeight="1">
      <c r="A26" s="5" t="s">
        <v>21</v>
      </c>
      <c r="B26" s="5" t="s">
        <v>284</v>
      </c>
      <c r="C26" s="5" t="s">
        <v>285</v>
      </c>
      <c r="D26" s="17">
        <v>0.17169999999999999</v>
      </c>
      <c r="E26" s="17">
        <v>0.21060000000000001</v>
      </c>
    </row>
    <row r="27" spans="1:5" ht="15" customHeight="1">
      <c r="A27" s="5" t="s">
        <v>24</v>
      </c>
      <c r="B27" s="5" t="s">
        <v>286</v>
      </c>
      <c r="C27" s="5" t="s">
        <v>287</v>
      </c>
      <c r="D27" s="17">
        <v>3.5999999999999997E-2</v>
      </c>
      <c r="E27" s="17">
        <v>4.3400000000000001E-2</v>
      </c>
    </row>
    <row r="28" spans="1:5" ht="15" customHeight="1">
      <c r="A28" s="5" t="s">
        <v>27</v>
      </c>
      <c r="B28" s="5" t="s">
        <v>288</v>
      </c>
      <c r="C28" s="5" t="s">
        <v>289</v>
      </c>
      <c r="D28" s="38">
        <v>11509</v>
      </c>
      <c r="E28" s="38">
        <v>8129</v>
      </c>
    </row>
    <row r="29" spans="1:5" ht="15" customHeight="1">
      <c r="A29" s="5" t="s">
        <v>30</v>
      </c>
      <c r="B29" s="5" t="s">
        <v>290</v>
      </c>
      <c r="C29" s="5" t="s">
        <v>291</v>
      </c>
      <c r="D29" s="42">
        <v>15122.01</v>
      </c>
      <c r="E29" s="42">
        <v>19966.23</v>
      </c>
    </row>
    <row r="30" spans="1:5" ht="15" customHeight="1">
      <c r="A30" s="5" t="s">
        <v>33</v>
      </c>
      <c r="B30" s="5" t="s">
        <v>292</v>
      </c>
      <c r="C30" s="5" t="s">
        <v>293</v>
      </c>
      <c r="D30" s="28"/>
      <c r="E30" s="28"/>
    </row>
    <row r="31" spans="1:5" ht="15" customHeight="1">
      <c r="A31" s="9" t="s">
        <v>294</v>
      </c>
      <c r="B31" s="9" t="s">
        <v>294</v>
      </c>
      <c r="C31" s="9" t="s">
        <v>294</v>
      </c>
      <c r="D31" s="9" t="s">
        <v>294</v>
      </c>
      <c r="E31" s="9" t="s">
        <v>294</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H10"/>
  <sheetViews>
    <sheetView tabSelected="1" zoomScale="85" zoomScaleNormal="85" workbookViewId="0">
      <selection activeCell="A5" sqref="A5:H10"/>
    </sheetView>
  </sheetViews>
  <sheetFormatPr defaultRowHeight="12.5"/>
  <cols>
    <col min="1" max="1" width="6.81640625" customWidth="1"/>
    <col min="2" max="2" width="40.453125" customWidth="1"/>
    <col min="3" max="3" width="19" customWidth="1"/>
    <col min="4" max="4" width="20.54296875" customWidth="1"/>
    <col min="5" max="5" width="21.26953125" customWidth="1"/>
    <col min="6" max="6" width="24.81640625" customWidth="1"/>
    <col min="7" max="7" width="23" customWidth="1"/>
    <col min="8" max="8" width="21.1796875" customWidth="1"/>
  </cols>
  <sheetData>
    <row r="1" spans="1:8" ht="15" customHeight="1">
      <c r="A1" s="52" t="s">
        <v>6</v>
      </c>
      <c r="B1" s="52" t="s">
        <v>295</v>
      </c>
      <c r="C1" s="52" t="s">
        <v>296</v>
      </c>
      <c r="D1" s="52" t="s">
        <v>297</v>
      </c>
      <c r="E1" s="52"/>
      <c r="F1" s="52"/>
      <c r="G1" s="52" t="s">
        <v>298</v>
      </c>
      <c r="H1" s="52" t="s">
        <v>299</v>
      </c>
    </row>
    <row r="2" spans="1:8" ht="32.15" customHeight="1">
      <c r="A2" s="52"/>
      <c r="B2" s="52"/>
      <c r="C2" s="52"/>
      <c r="D2" s="7" t="s">
        <v>300</v>
      </c>
      <c r="E2" s="7" t="s">
        <v>301</v>
      </c>
      <c r="F2" s="7" t="s">
        <v>302</v>
      </c>
      <c r="G2" s="52"/>
      <c r="H2" s="52"/>
    </row>
    <row r="3" spans="1:8" ht="15" customHeight="1">
      <c r="A3" s="10" t="s">
        <v>303</v>
      </c>
      <c r="B3" s="10" t="s">
        <v>304</v>
      </c>
      <c r="C3" s="10" t="s">
        <v>305</v>
      </c>
      <c r="D3" s="10" t="s">
        <v>306</v>
      </c>
      <c r="E3" s="10" t="s">
        <v>307</v>
      </c>
      <c r="F3" s="10" t="s">
        <v>308</v>
      </c>
      <c r="G3" s="10" t="s">
        <v>309</v>
      </c>
      <c r="H3" s="10" t="s">
        <v>310</v>
      </c>
    </row>
    <row r="4" spans="1:8" ht="15" customHeight="1">
      <c r="A4" s="5" t="s">
        <v>67</v>
      </c>
      <c r="B4" s="5" t="s">
        <v>67</v>
      </c>
      <c r="C4" s="5" t="s">
        <v>67</v>
      </c>
      <c r="D4" s="5" t="s">
        <v>67</v>
      </c>
      <c r="E4" s="5" t="s">
        <v>67</v>
      </c>
      <c r="F4" s="5" t="s">
        <v>67</v>
      </c>
      <c r="G4" s="5" t="s">
        <v>67</v>
      </c>
      <c r="H4" s="5" t="s">
        <v>67</v>
      </c>
    </row>
    <row r="5" spans="1:8" ht="31.5" customHeight="1">
      <c r="A5" s="28" t="s">
        <v>9</v>
      </c>
      <c r="B5" s="39" t="s">
        <v>396</v>
      </c>
      <c r="C5" s="39" t="s">
        <v>397</v>
      </c>
      <c r="D5" s="16">
        <v>186825075000</v>
      </c>
      <c r="E5" s="16">
        <v>2439297829250</v>
      </c>
      <c r="F5" s="17">
        <v>7.6589694279948703E-2</v>
      </c>
      <c r="G5" s="17">
        <v>1.5E-3</v>
      </c>
      <c r="H5" s="17" t="s">
        <v>398</v>
      </c>
    </row>
    <row r="6" spans="1:8" ht="31.5" customHeight="1">
      <c r="A6" s="28">
        <v>2</v>
      </c>
      <c r="B6" s="39" t="s">
        <v>399</v>
      </c>
      <c r="C6" s="39" t="s">
        <v>397</v>
      </c>
      <c r="D6" s="16">
        <v>852586318000</v>
      </c>
      <c r="E6" s="16">
        <v>2439297829250</v>
      </c>
      <c r="F6" s="17">
        <v>0.34952120556026606</v>
      </c>
      <c r="G6" s="17">
        <v>8.8199999999999997E-4</v>
      </c>
      <c r="H6" s="17" t="s">
        <v>398</v>
      </c>
    </row>
    <row r="7" spans="1:8" ht="31.5" customHeight="1">
      <c r="A7" s="28">
        <v>3</v>
      </c>
      <c r="B7" s="39" t="s">
        <v>400</v>
      </c>
      <c r="C7" s="39" t="s">
        <v>397</v>
      </c>
      <c r="D7" s="16">
        <v>493725956000</v>
      </c>
      <c r="E7" s="16">
        <v>2439297829250</v>
      </c>
      <c r="F7" s="17">
        <v>0.20240495034253514</v>
      </c>
      <c r="G7" s="17">
        <v>1.402E-3</v>
      </c>
      <c r="H7" s="17" t="s">
        <v>398</v>
      </c>
    </row>
    <row r="8" spans="1:8" ht="31.5" customHeight="1">
      <c r="A8" s="28">
        <v>4</v>
      </c>
      <c r="B8" s="39" t="s">
        <v>401</v>
      </c>
      <c r="C8" s="39" t="s">
        <v>402</v>
      </c>
      <c r="D8" s="16">
        <v>344633955000</v>
      </c>
      <c r="E8" s="16">
        <v>2439297829250</v>
      </c>
      <c r="F8" s="17">
        <v>0.14128408219260502</v>
      </c>
      <c r="G8" s="17">
        <v>7.6999999999999996E-4</v>
      </c>
      <c r="H8" s="17" t="s">
        <v>398</v>
      </c>
    </row>
    <row r="9" spans="1:8" ht="31.5" customHeight="1">
      <c r="A9" s="28">
        <v>5</v>
      </c>
      <c r="B9" s="39" t="s">
        <v>403</v>
      </c>
      <c r="C9" s="39" t="s">
        <v>397</v>
      </c>
      <c r="D9" s="16">
        <v>561472456950</v>
      </c>
      <c r="E9" s="16">
        <v>2439297829250</v>
      </c>
      <c r="F9" s="17">
        <v>0.23017790210662117</v>
      </c>
      <c r="G9" s="17">
        <v>1.2979999999999999E-3</v>
      </c>
      <c r="H9" s="17" t="s">
        <v>398</v>
      </c>
    </row>
    <row r="10" spans="1:8" ht="15" customHeight="1">
      <c r="A10" s="5" t="s">
        <v>1</v>
      </c>
      <c r="B10" s="5" t="s">
        <v>184</v>
      </c>
      <c r="C10" s="5" t="s">
        <v>1</v>
      </c>
      <c r="D10" s="16">
        <v>2439243760950</v>
      </c>
      <c r="E10" s="34"/>
      <c r="F10" s="17">
        <v>0.99997783448197608</v>
      </c>
      <c r="G10" s="5" t="s">
        <v>1</v>
      </c>
      <c r="H10" s="5" t="s">
        <v>1</v>
      </c>
    </row>
  </sheetData>
  <mergeCells count="6">
    <mergeCell ref="H1:H2"/>
    <mergeCell ref="A1:A2"/>
    <mergeCell ref="B1:B2"/>
    <mergeCell ref="C1:C2"/>
    <mergeCell ref="D1:F1"/>
    <mergeCell ref="G1:G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F29"/>
  <sheetViews>
    <sheetView workbookViewId="0">
      <selection sqref="A1:A2"/>
    </sheetView>
  </sheetViews>
  <sheetFormatPr defaultRowHeight="12.5"/>
  <cols>
    <col min="1" max="1" width="6.81640625" customWidth="1"/>
    <col min="2" max="2" width="37.1796875" customWidth="1"/>
    <col min="3" max="3" width="26.453125" customWidth="1"/>
    <col min="4" max="4" width="23.81640625" customWidth="1"/>
    <col min="5" max="5" width="18" customWidth="1"/>
    <col min="6" max="6" width="17.54296875" customWidth="1"/>
  </cols>
  <sheetData>
    <row r="1" spans="1:6" ht="15" customHeight="1">
      <c r="A1" s="52" t="s">
        <v>6</v>
      </c>
      <c r="B1" s="52" t="s">
        <v>311</v>
      </c>
      <c r="C1" s="52" t="s">
        <v>312</v>
      </c>
      <c r="D1" s="52" t="s">
        <v>313</v>
      </c>
      <c r="E1" s="52"/>
      <c r="F1" s="52"/>
    </row>
    <row r="2" spans="1:6" ht="15" customHeight="1">
      <c r="A2" s="52"/>
      <c r="B2" s="52"/>
      <c r="C2" s="52"/>
      <c r="D2" s="7" t="s">
        <v>314</v>
      </c>
      <c r="E2" s="7" t="s">
        <v>315</v>
      </c>
      <c r="F2" s="7" t="s">
        <v>316</v>
      </c>
    </row>
    <row r="3" spans="1:6" ht="15" customHeight="1">
      <c r="A3" s="8" t="s">
        <v>59</v>
      </c>
      <c r="B3" s="8" t="s">
        <v>317</v>
      </c>
      <c r="C3" s="8" t="s">
        <v>1</v>
      </c>
      <c r="D3" s="8" t="s">
        <v>1</v>
      </c>
      <c r="E3" s="8" t="s">
        <v>1</v>
      </c>
      <c r="F3" s="8" t="s">
        <v>1</v>
      </c>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318</v>
      </c>
      <c r="C6" s="8" t="s">
        <v>1</v>
      </c>
      <c r="D6" s="8" t="s">
        <v>1</v>
      </c>
      <c r="E6" s="8" t="s">
        <v>1</v>
      </c>
      <c r="F6" s="8" t="s">
        <v>1</v>
      </c>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319</v>
      </c>
      <c r="C9" s="8" t="s">
        <v>1</v>
      </c>
      <c r="D9" s="8" t="s">
        <v>1</v>
      </c>
      <c r="E9" s="8" t="s">
        <v>1</v>
      </c>
      <c r="F9" s="8" t="s">
        <v>1</v>
      </c>
    </row>
    <row r="10" spans="1:6" ht="15" customHeight="1">
      <c r="A10" s="5" t="s">
        <v>67</v>
      </c>
      <c r="B10" s="5" t="s">
        <v>67</v>
      </c>
      <c r="C10" s="5" t="s">
        <v>67</v>
      </c>
      <c r="D10" s="5" t="s">
        <v>67</v>
      </c>
      <c r="E10" s="5" t="s">
        <v>67</v>
      </c>
      <c r="F10" s="5" t="s">
        <v>67</v>
      </c>
    </row>
    <row r="11" spans="1:6" ht="15" customHeight="1">
      <c r="A11" s="5" t="s">
        <v>1</v>
      </c>
      <c r="B11" s="5" t="s">
        <v>1</v>
      </c>
      <c r="C11" s="5" t="s">
        <v>1</v>
      </c>
      <c r="D11" s="5" t="s">
        <v>1</v>
      </c>
      <c r="E11" s="5" t="s">
        <v>1</v>
      </c>
      <c r="F11" s="5" t="s">
        <v>1</v>
      </c>
    </row>
    <row r="12" spans="1:6" ht="15" customHeight="1">
      <c r="A12" s="8" t="s">
        <v>148</v>
      </c>
      <c r="B12" s="8" t="s">
        <v>320</v>
      </c>
      <c r="C12" s="8" t="s">
        <v>1</v>
      </c>
      <c r="D12" s="8" t="s">
        <v>1</v>
      </c>
      <c r="E12" s="8" t="s">
        <v>1</v>
      </c>
      <c r="F12" s="8" t="s">
        <v>1</v>
      </c>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321</v>
      </c>
      <c r="C15" s="8" t="s">
        <v>1</v>
      </c>
      <c r="D15" s="8" t="s">
        <v>1</v>
      </c>
      <c r="E15" s="8" t="s">
        <v>1</v>
      </c>
      <c r="F15" s="8" t="s">
        <v>1</v>
      </c>
    </row>
    <row r="16" spans="1:6" ht="15" customHeight="1">
      <c r="A16" s="5" t="s">
        <v>67</v>
      </c>
      <c r="B16" s="5" t="s">
        <v>67</v>
      </c>
      <c r="C16" s="5" t="s">
        <v>67</v>
      </c>
      <c r="D16" s="5" t="s">
        <v>67</v>
      </c>
      <c r="E16" s="5" t="s">
        <v>67</v>
      </c>
      <c r="F16" s="5" t="s">
        <v>67</v>
      </c>
    </row>
    <row r="17" spans="1:6" ht="15" customHeight="1">
      <c r="A17" s="5"/>
      <c r="B17" s="5"/>
      <c r="C17" s="5" t="s">
        <v>1</v>
      </c>
      <c r="D17" s="5" t="s">
        <v>1</v>
      </c>
      <c r="E17" s="5" t="s">
        <v>1</v>
      </c>
      <c r="F17" s="5" t="s">
        <v>1</v>
      </c>
    </row>
    <row r="18" spans="1:6" ht="15" customHeight="1">
      <c r="A18" s="8" t="s">
        <v>158</v>
      </c>
      <c r="B18" s="8" t="s">
        <v>322</v>
      </c>
      <c r="C18" s="8" t="s">
        <v>1</v>
      </c>
      <c r="D18" s="8" t="s">
        <v>1</v>
      </c>
      <c r="E18" s="8" t="s">
        <v>1</v>
      </c>
      <c r="F18" s="8" t="s">
        <v>1</v>
      </c>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row r="21" spans="1:6" ht="15" customHeight="1">
      <c r="A21" s="8" t="s">
        <v>161</v>
      </c>
      <c r="B21" s="8" t="s">
        <v>323</v>
      </c>
      <c r="C21" s="8" t="s">
        <v>1</v>
      </c>
      <c r="D21" s="8" t="s">
        <v>1</v>
      </c>
      <c r="E21" s="8" t="s">
        <v>1</v>
      </c>
      <c r="F21" s="8" t="s">
        <v>1</v>
      </c>
    </row>
    <row r="22" spans="1:6" ht="15" customHeight="1">
      <c r="A22" s="5" t="s">
        <v>67</v>
      </c>
      <c r="B22" s="5" t="s">
        <v>67</v>
      </c>
      <c r="C22" s="5" t="s">
        <v>67</v>
      </c>
      <c r="D22" s="5" t="s">
        <v>67</v>
      </c>
      <c r="E22" s="5" t="s">
        <v>67</v>
      </c>
      <c r="F22" s="5" t="s">
        <v>67</v>
      </c>
    </row>
    <row r="23" spans="1:6" ht="15" customHeight="1">
      <c r="A23" s="5" t="s">
        <v>1</v>
      </c>
      <c r="B23" s="5" t="s">
        <v>1</v>
      </c>
      <c r="C23" s="5" t="s">
        <v>1</v>
      </c>
      <c r="D23" s="5" t="s">
        <v>1</v>
      </c>
      <c r="E23" s="5" t="s">
        <v>1</v>
      </c>
      <c r="F23" s="5" t="s">
        <v>1</v>
      </c>
    </row>
    <row r="24" spans="1:6" ht="15" customHeight="1">
      <c r="A24" s="8" t="s">
        <v>170</v>
      </c>
      <c r="B24" s="8" t="s">
        <v>324</v>
      </c>
      <c r="C24" s="8" t="s">
        <v>1</v>
      </c>
      <c r="D24" s="8" t="s">
        <v>1</v>
      </c>
      <c r="E24" s="8" t="s">
        <v>1</v>
      </c>
      <c r="F24" s="8" t="s">
        <v>1</v>
      </c>
    </row>
    <row r="25" spans="1:6" ht="15" customHeight="1">
      <c r="A25" s="5" t="s">
        <v>67</v>
      </c>
      <c r="B25" s="5" t="s">
        <v>67</v>
      </c>
      <c r="C25" s="5" t="s">
        <v>67</v>
      </c>
      <c r="D25" s="5" t="s">
        <v>67</v>
      </c>
      <c r="E25" s="5" t="s">
        <v>67</v>
      </c>
      <c r="F25" s="5" t="s">
        <v>67</v>
      </c>
    </row>
    <row r="26" spans="1:6" ht="15" customHeight="1">
      <c r="A26" s="5" t="s">
        <v>1</v>
      </c>
      <c r="B26" s="5" t="s">
        <v>1</v>
      </c>
      <c r="C26" s="5" t="s">
        <v>1</v>
      </c>
      <c r="D26" s="5" t="s">
        <v>1</v>
      </c>
      <c r="E26" s="5" t="s">
        <v>1</v>
      </c>
      <c r="F26" s="5" t="s">
        <v>1</v>
      </c>
    </row>
    <row r="27" spans="1:6" ht="15" customHeight="1">
      <c r="A27" s="8" t="s">
        <v>173</v>
      </c>
      <c r="B27" s="8" t="s">
        <v>325</v>
      </c>
      <c r="C27" s="8" t="s">
        <v>1</v>
      </c>
      <c r="D27" s="8" t="s">
        <v>1</v>
      </c>
      <c r="E27" s="8" t="s">
        <v>1</v>
      </c>
      <c r="F27" s="8" t="s">
        <v>1</v>
      </c>
    </row>
    <row r="28" spans="1:6" ht="15" customHeight="1">
      <c r="A28" s="5" t="s">
        <v>67</v>
      </c>
      <c r="B28" s="5" t="s">
        <v>67</v>
      </c>
      <c r="C28" s="5" t="s">
        <v>67</v>
      </c>
      <c r="D28" s="5" t="s">
        <v>67</v>
      </c>
      <c r="E28" s="5" t="s">
        <v>67</v>
      </c>
      <c r="F28" s="5" t="s">
        <v>67</v>
      </c>
    </row>
    <row r="29" spans="1:6" ht="15" customHeight="1">
      <c r="A29" s="5" t="s">
        <v>1</v>
      </c>
      <c r="B29" s="5" t="s">
        <v>1</v>
      </c>
      <c r="C29" s="5" t="s">
        <v>1</v>
      </c>
      <c r="D29" s="5" t="s">
        <v>1</v>
      </c>
      <c r="E29" s="5" t="s">
        <v>1</v>
      </c>
      <c r="F29" s="5" t="s">
        <v>1</v>
      </c>
    </row>
  </sheetData>
  <mergeCells count="4">
    <mergeCell ref="A1:A2"/>
    <mergeCell ref="B1:B2"/>
    <mergeCell ref="C1:C2"/>
    <mergeCell ref="D1:F1"/>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F20"/>
  <sheetViews>
    <sheetView workbookViewId="0">
      <selection sqref="A1:A2"/>
    </sheetView>
  </sheetViews>
  <sheetFormatPr defaultRowHeight="12.5"/>
  <cols>
    <col min="1" max="1" width="6.81640625" customWidth="1"/>
    <col min="2" max="2" width="38.453125" customWidth="1"/>
    <col min="3" max="3" width="24.54296875" customWidth="1"/>
    <col min="4" max="4" width="18.453125" customWidth="1"/>
    <col min="5" max="5" width="16.453125" customWidth="1"/>
    <col min="6" max="6" width="21" customWidth="1"/>
  </cols>
  <sheetData>
    <row r="1" spans="1:6" ht="15" customHeight="1">
      <c r="A1" s="52" t="s">
        <v>6</v>
      </c>
      <c r="B1" s="52" t="s">
        <v>326</v>
      </c>
      <c r="C1" s="52" t="s">
        <v>327</v>
      </c>
      <c r="D1" s="52" t="s">
        <v>313</v>
      </c>
      <c r="E1" s="52"/>
      <c r="F1" s="52"/>
    </row>
    <row r="2" spans="1:6" ht="15" customHeight="1">
      <c r="A2" s="52"/>
      <c r="B2" s="52"/>
      <c r="C2" s="52"/>
      <c r="D2" s="7" t="s">
        <v>328</v>
      </c>
      <c r="E2" s="7" t="s">
        <v>315</v>
      </c>
      <c r="F2" s="7" t="s">
        <v>329</v>
      </c>
    </row>
    <row r="3" spans="1:6" ht="15" customHeight="1">
      <c r="A3" s="8" t="s">
        <v>59</v>
      </c>
      <c r="B3" s="8" t="s">
        <v>330</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331</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332</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333</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334</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335</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pRL+vCcCfbKf6lr+V77zuzGUXhA=</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DR2mbgApZiDVpNVWMIVYFhEoUqw=</DigestValue>
    </Reference>
  </SignedInfo>
  <SignatureValue>4gutbUtygZ30B07NGFSCiwHNdlbYGmettSazGXwhry2SXnKUf+wfrmdR3w7XKlUhIcQj8PY4nd9t
tJsmoUaUpXhk0qbkwxxvq+cZ2HYL0ZVp70grzD0iUwVe6htgmKjyrFakPimgFJoaZaCD6QlIFNF9
OBlCSNr76yOif7Mkiu4=</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0/09/xmldsig#sha1"/>
        <DigestValue>e6EjjVXi7TgJboLDkxdcAGm6NaA=</DigestValue>
      </Reference>
      <Reference URI="/xl/calcChain.xml?ContentType=application/vnd.openxmlformats-officedocument.spreadsheetml.calcChain+xml">
        <DigestMethod Algorithm="http://www.w3.org/2000/09/xmldsig#sha1"/>
        <DigestValue>1cgY4rZVEU3mUiTfi1TrTMz5LN4=</DigestValue>
      </Reference>
      <Reference URI="/xl/comments1.xml?ContentType=application/vnd.openxmlformats-officedocument.spreadsheetml.comments+xml">
        <DigestMethod Algorithm="http://www.w3.org/2000/09/xmldsig#sha1"/>
        <DigestValue>G8/qTZKCsA9kw/U2ymK8GOOohMA=</DigestValue>
      </Reference>
      <Reference URI="/xl/comments2.xml?ContentType=application/vnd.openxmlformats-officedocument.spreadsheetml.comments+xml">
        <DigestMethod Algorithm="http://www.w3.org/2000/09/xmldsig#sha1"/>
        <DigestValue>CZwjm3ZgOtS0WFkfLrk6xFtFEHI=</DigestValue>
      </Reference>
      <Reference URI="/xl/comments3.xml?ContentType=application/vnd.openxmlformats-officedocument.spreadsheetml.comments+xml">
        <DigestMethod Algorithm="http://www.w3.org/2000/09/xmldsig#sha1"/>
        <DigestValue>jVBGP8aSKB0PEKDhOYOmcSRxrlY=</DigestValue>
      </Reference>
      <Reference URI="/xl/comments4.xml?ContentType=application/vnd.openxmlformats-officedocument.spreadsheetml.comments+xml">
        <DigestMethod Algorithm="http://www.w3.org/2000/09/xmldsig#sha1"/>
        <DigestValue>GrCOc3ODyNund4amY8KlnkQN6zs=</DigestValue>
      </Reference>
      <Reference URI="/xl/comments5.xml?ContentType=application/vnd.openxmlformats-officedocument.spreadsheetml.comments+xml">
        <DigestMethod Algorithm="http://www.w3.org/2000/09/xmldsig#sha1"/>
        <DigestValue>XSqh7q8aE2Y4lb3Hmf4jSHx4JgU=</DigestValue>
      </Reference>
      <Reference URI="/xl/comments6.xml?ContentType=application/vnd.openxmlformats-officedocument.spreadsheetml.comments+xml">
        <DigestMethod Algorithm="http://www.w3.org/2000/09/xmldsig#sha1"/>
        <DigestValue>NKet+in0w1pKgBmnak5zAkkKJTc=</DigestValue>
      </Reference>
      <Reference URI="/xl/comments7.xml?ContentType=application/vnd.openxmlformats-officedocument.spreadsheetml.comments+xml">
        <DigestMethod Algorithm="http://www.w3.org/2000/09/xmldsig#sha1"/>
        <DigestValue>hxHhK/vrtfoGR1ZWDMwJs2+3AbU=</DigestValue>
      </Reference>
      <Reference URI="/xl/comments8.xml?ContentType=application/vnd.openxmlformats-officedocument.spreadsheetml.comments+xml">
        <DigestMethod Algorithm="http://www.w3.org/2000/09/xmldsig#sha1"/>
        <DigestValue>GRCuUCnLbayyWU2CxddO2ogTdXc=</DigestValue>
      </Reference>
      <Reference URI="/xl/comments9.xml?ContentType=application/vnd.openxmlformats-officedocument.spreadsheetml.comments+xml">
        <DigestMethod Algorithm="http://www.w3.org/2000/09/xmldsig#sha1"/>
        <DigestValue>B5v6eRGJbnuQjOVIpKSkb47dHrQ=</DigestValue>
      </Reference>
      <Reference URI="/xl/drawings/vmlDrawing1.vml?ContentType=application/vnd.openxmlformats-officedocument.vmlDrawing">
        <DigestMethod Algorithm="http://www.w3.org/2000/09/xmldsig#sha1"/>
        <DigestValue>oXK7xV0hDd6nVKcu1lmrse2UJu4=</DigestValue>
      </Reference>
      <Reference URI="/xl/drawings/vmlDrawing2.vml?ContentType=application/vnd.openxmlformats-officedocument.vmlDrawing">
        <DigestMethod Algorithm="http://www.w3.org/2000/09/xmldsig#sha1"/>
        <DigestValue>Z1hJQdN2pYQvtfdFi3ZKeePNT4k=</DigestValue>
      </Reference>
      <Reference URI="/xl/drawings/vmlDrawing3.vml?ContentType=application/vnd.openxmlformats-officedocument.vmlDrawing">
        <DigestMethod Algorithm="http://www.w3.org/2000/09/xmldsig#sha1"/>
        <DigestValue>YXD7NKMzsRIZ4X3lBGgut9wYoUU=</DigestValue>
      </Reference>
      <Reference URI="/xl/drawings/vmlDrawing4.vml?ContentType=application/vnd.openxmlformats-officedocument.vmlDrawing">
        <DigestMethod Algorithm="http://www.w3.org/2000/09/xmldsig#sha1"/>
        <DigestValue>ZrSm8aCfk8a1aHJBK1FvRc8Gkzw=</DigestValue>
      </Reference>
      <Reference URI="/xl/drawings/vmlDrawing5.vml?ContentType=application/vnd.openxmlformats-officedocument.vmlDrawing">
        <DigestMethod Algorithm="http://www.w3.org/2000/09/xmldsig#sha1"/>
        <DigestValue>c7Z2Tl5vnGgsWZ2VMs271iuW/t4=</DigestValue>
      </Reference>
      <Reference URI="/xl/drawings/vmlDrawing6.vml?ContentType=application/vnd.openxmlformats-officedocument.vmlDrawing">
        <DigestMethod Algorithm="http://www.w3.org/2000/09/xmldsig#sha1"/>
        <DigestValue>LeOaDF5phrWT14gMtpeLxo0PDNw=</DigestValue>
      </Reference>
      <Reference URI="/xl/drawings/vmlDrawing7.vml?ContentType=application/vnd.openxmlformats-officedocument.vmlDrawing">
        <DigestMethod Algorithm="http://www.w3.org/2000/09/xmldsig#sha1"/>
        <DigestValue>vM1JeogqcyXrvGuXc3xnEb5v2HI=</DigestValue>
      </Reference>
      <Reference URI="/xl/drawings/vmlDrawing8.vml?ContentType=application/vnd.openxmlformats-officedocument.vmlDrawing">
        <DigestMethod Algorithm="http://www.w3.org/2000/09/xmldsig#sha1"/>
        <DigestValue>J6Lz5ylL79BVQ8KbZ8BQlPtMmPU=</DigestValue>
      </Reference>
      <Reference URI="/xl/drawings/vmlDrawing9.vml?ContentType=application/vnd.openxmlformats-officedocument.vmlDrawing">
        <DigestMethod Algorithm="http://www.w3.org/2000/09/xmldsig#sha1"/>
        <DigestValue>V+AtrOiudE0xxGXwUtzH4Pd0XRg=</DigestValue>
      </Reference>
      <Reference URI="/xl/printerSettings/printerSettings1.bin?ContentType=application/vnd.openxmlformats-officedocument.spreadsheetml.printerSettings">
        <DigestMethod Algorithm="http://www.w3.org/2000/09/xmldsig#sha1"/>
        <DigestValue>aSxJFXvIdU69sN5jIxJDKUlpeQs=</DigestValue>
      </Reference>
      <Reference URI="/xl/printerSettings/printerSettings10.bin?ContentType=application/vnd.openxmlformats-officedocument.spreadsheetml.printerSettings">
        <DigestMethod Algorithm="http://www.w3.org/2000/09/xmldsig#sha1"/>
        <DigestValue>aSxJFXvIdU69sN5jIxJDKUlpeQs=</DigestValue>
      </Reference>
      <Reference URI="/xl/printerSettings/printerSettings11.bin?ContentType=application/vnd.openxmlformats-officedocument.spreadsheetml.printerSettings">
        <DigestMethod Algorithm="http://www.w3.org/2000/09/xmldsig#sha1"/>
        <DigestValue>aSxJFXvIdU69sN5jIxJDKUlpeQs=</DigestValue>
      </Reference>
      <Reference URI="/xl/printerSettings/printerSettings2.bin?ContentType=application/vnd.openxmlformats-officedocument.spreadsheetml.printerSettings">
        <DigestMethod Algorithm="http://www.w3.org/2000/09/xmldsig#sha1"/>
        <DigestValue>aSxJFXvIdU69sN5jIxJDKUlpeQs=</DigestValue>
      </Reference>
      <Reference URI="/xl/printerSettings/printerSettings3.bin?ContentType=application/vnd.openxmlformats-officedocument.spreadsheetml.printerSettings">
        <DigestMethod Algorithm="http://www.w3.org/2000/09/xmldsig#sha1"/>
        <DigestValue>aSxJFXvIdU69sN5jIxJDKUlpeQs=</DigestValue>
      </Reference>
      <Reference URI="/xl/printerSettings/printerSettings4.bin?ContentType=application/vnd.openxmlformats-officedocument.spreadsheetml.printerSettings">
        <DigestMethod Algorithm="http://www.w3.org/2000/09/xmldsig#sha1"/>
        <DigestValue>aSxJFXvIdU69sN5jIxJDKUlpeQs=</DigestValue>
      </Reference>
      <Reference URI="/xl/printerSettings/printerSettings5.bin?ContentType=application/vnd.openxmlformats-officedocument.spreadsheetml.printerSettings">
        <DigestMethod Algorithm="http://www.w3.org/2000/09/xmldsig#sha1"/>
        <DigestValue>aSxJFXvIdU69sN5jIxJDKUlpeQs=</DigestValue>
      </Reference>
      <Reference URI="/xl/printerSettings/printerSettings6.bin?ContentType=application/vnd.openxmlformats-officedocument.spreadsheetml.printerSettings">
        <DigestMethod Algorithm="http://www.w3.org/2000/09/xmldsig#sha1"/>
        <DigestValue>aSxJFXvIdU69sN5jIxJDKUlpeQs=</DigestValue>
      </Reference>
      <Reference URI="/xl/printerSettings/printerSettings7.bin?ContentType=application/vnd.openxmlformats-officedocument.spreadsheetml.printerSettings">
        <DigestMethod Algorithm="http://www.w3.org/2000/09/xmldsig#sha1"/>
        <DigestValue>aSxJFXvIdU69sN5jIxJDKUlpeQs=</DigestValue>
      </Reference>
      <Reference URI="/xl/printerSettings/printerSettings8.bin?ContentType=application/vnd.openxmlformats-officedocument.spreadsheetml.printerSettings">
        <DigestMethod Algorithm="http://www.w3.org/2000/09/xmldsig#sha1"/>
        <DigestValue>aSxJFXvIdU69sN5jIxJDKUlpeQs=</DigestValue>
      </Reference>
      <Reference URI="/xl/printerSettings/printerSettings9.bin?ContentType=application/vnd.openxmlformats-officedocument.spreadsheetml.printerSettings">
        <DigestMethod Algorithm="http://www.w3.org/2000/09/xmldsig#sha1"/>
        <DigestValue>aSxJFXvIdU69sN5jIxJDKUlpeQs=</DigestValue>
      </Reference>
      <Reference URI="/xl/sharedStrings.xml?ContentType=application/vnd.openxmlformats-officedocument.spreadsheetml.sharedStrings+xml">
        <DigestMethod Algorithm="http://www.w3.org/2000/09/xmldsig#sha1"/>
        <DigestValue>g5gcc8/Xlfqqrn4e3mJXrvV10HI=</DigestValue>
      </Reference>
      <Reference URI="/xl/styles.xml?ContentType=application/vnd.openxmlformats-officedocument.spreadsheetml.styles+xml">
        <DigestMethod Algorithm="http://www.w3.org/2000/09/xmldsig#sha1"/>
        <DigestValue>m5QJQlIeRrIojnaa1AGkwiZTZw4=</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+YyfJxn58YblTUOxBf5iJL8jIW0=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sLgorh39a6KKI3AixE2TnyKmus4=</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iIvMOFgZz4KayysoUVpOxdAoWh4=</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pZ+kZcte6PmTZdd2QotoXqYlJvE=</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ZDCv1GDXECULxwLgOYAjaLKUp1I=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Mp3SHsTsMe40op1N0WyKI+SzOys=</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Jom0zyigNDV0+UNeSVGSNMAHS1s=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iMBNfLkcLjsvl9gaRnj9q8ig2P8=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3bwaF2667gVjC/kDqxZQIeFtFK4=</DigestValue>
      </Reference>
      <Reference URI="/xl/worksheets/sheet1.xml?ContentType=application/vnd.openxmlformats-officedocument.spreadsheetml.worksheet+xml">
        <DigestMethod Algorithm="http://www.w3.org/2000/09/xmldsig#sha1"/>
        <DigestValue>W4serLIcg+S+yBYkcV8neS1pZGA=</DigestValue>
      </Reference>
      <Reference URI="/xl/worksheets/sheet10.xml?ContentType=application/vnd.openxmlformats-officedocument.spreadsheetml.worksheet+xml">
        <DigestMethod Algorithm="http://www.w3.org/2000/09/xmldsig#sha1"/>
        <DigestValue>pWFiLUClWsOsgnJdokCmBaLQ5JU=</DigestValue>
      </Reference>
      <Reference URI="/xl/worksheets/sheet11.xml?ContentType=application/vnd.openxmlformats-officedocument.spreadsheetml.worksheet+xml">
        <DigestMethod Algorithm="http://www.w3.org/2000/09/xmldsig#sha1"/>
        <DigestValue>AFeg1GseNoNwfKO1W9tGQLQjVK4=</DigestValue>
      </Reference>
      <Reference URI="/xl/worksheets/sheet2.xml?ContentType=application/vnd.openxmlformats-officedocument.spreadsheetml.worksheet+xml">
        <DigestMethod Algorithm="http://www.w3.org/2000/09/xmldsig#sha1"/>
        <DigestValue>KvyRCkSySKduXTKN9o5qFShQNpc=</DigestValue>
      </Reference>
      <Reference URI="/xl/worksheets/sheet3.xml?ContentType=application/vnd.openxmlformats-officedocument.spreadsheetml.worksheet+xml">
        <DigestMethod Algorithm="http://www.w3.org/2000/09/xmldsig#sha1"/>
        <DigestValue>DDTFA/jpML+2LfbIg3It6exRHbQ=</DigestValue>
      </Reference>
      <Reference URI="/xl/worksheets/sheet4.xml?ContentType=application/vnd.openxmlformats-officedocument.spreadsheetml.worksheet+xml">
        <DigestMethod Algorithm="http://www.w3.org/2000/09/xmldsig#sha1"/>
        <DigestValue>rBnrL81GsNhs6aHpkXFUNmBwzZM=</DigestValue>
      </Reference>
      <Reference URI="/xl/worksheets/sheet5.xml?ContentType=application/vnd.openxmlformats-officedocument.spreadsheetml.worksheet+xml">
        <DigestMethod Algorithm="http://www.w3.org/2000/09/xmldsig#sha1"/>
        <DigestValue>BWU5Tn8NbSVmnuNgcEY81cocN/8=</DigestValue>
      </Reference>
      <Reference URI="/xl/worksheets/sheet6.xml?ContentType=application/vnd.openxmlformats-officedocument.spreadsheetml.worksheet+xml">
        <DigestMethod Algorithm="http://www.w3.org/2000/09/xmldsig#sha1"/>
        <DigestValue>lSTb1pgOypLYtik9vgvJPuv3HGc=</DigestValue>
      </Reference>
      <Reference URI="/xl/worksheets/sheet7.xml?ContentType=application/vnd.openxmlformats-officedocument.spreadsheetml.worksheet+xml">
        <DigestMethod Algorithm="http://www.w3.org/2000/09/xmldsig#sha1"/>
        <DigestValue>lx1aN1BIUgLwNMLuYUFfjjZN6TE=</DigestValue>
      </Reference>
      <Reference URI="/xl/worksheets/sheet8.xml?ContentType=application/vnd.openxmlformats-officedocument.spreadsheetml.worksheet+xml">
        <DigestMethod Algorithm="http://www.w3.org/2000/09/xmldsig#sha1"/>
        <DigestValue>tq8kVHtnobMYOx4nPDCz4gTJeds=</DigestValue>
      </Reference>
      <Reference URI="/xl/worksheets/sheet9.xml?ContentType=application/vnd.openxmlformats-officedocument.spreadsheetml.worksheet+xml">
        <DigestMethod Algorithm="http://www.w3.org/2000/09/xmldsig#sha1"/>
        <DigestValue>a6tnGYhh1OTeMqap0EBsLqtCRn8=</DigestValue>
      </Reference>
    </Manifest>
    <SignatureProperties>
      <SignatureProperty Id="idSignatureTime" Target="#idPackageSignature">
        <mdssi:SignatureTime xmlns:mdssi="http://schemas.openxmlformats.org/package/2006/digital-signature">
          <mdssi:Format>YYYY-MM-DDThh:mm:ssTZD</mdssi:Format>
          <mdssi:Value>2023-03-20T07:35:37Z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2023-03-20T07:35:37Z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Tong quat</vt:lpstr>
      <vt:lpstr>BCTaiSan_06027</vt:lpstr>
      <vt:lpstr>BCKetQuaHoatDong_06028</vt:lpstr>
      <vt:lpstr>BCDanhMucDauTu_06029</vt:lpstr>
      <vt:lpstr>BCHoatDongVay_06026</vt:lpstr>
      <vt:lpstr>Khac_06030</vt:lpstr>
      <vt:lpstr>ThongKePhiGiaoDich_06145</vt:lpstr>
      <vt:lpstr>TKGD_NguoiLienQuan</vt:lpstr>
      <vt:lpstr>TKGD_BDS</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Phan Linh, Chi</dc:creator>
  <cp:lastModifiedBy>Phan Quang, Vu</cp:lastModifiedBy>
  <dcterms:created xsi:type="dcterms:W3CDTF">2022-03-10T03:44:12Z</dcterms:created>
  <dcterms:modified xsi:type="dcterms:W3CDTF">2023-03-20T07:35:35Z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2023-03-20T07:35:33Z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a1efd686-2424-4a44-bf0a-4ece2d07c21e</vt:lpwstr>
  </property>
  <property fmtid="{D5CDD505-2E9C-101B-9397-08002B2CF9AE}" pid="10" name="MSIP_Label_ebbfc019-7f88-4fb6-96d6-94ffadd4b772_ContentBits">
    <vt:lpwstr>1</vt:lpwstr>
  </property>
</Properties>
</file>