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87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E52" i="27" l="1"/>
  <c r="E53" i="27" s="1"/>
  <c r="F25" i="27"/>
  <c r="G19" i="27" l="1"/>
  <c r="E25" i="27" l="1"/>
  <c r="E30" i="27" l="1"/>
  <c r="E37" i="27" s="1"/>
  <c r="E39" i="27" s="1"/>
  <c r="E31" i="27" l="1"/>
  <c r="E45" i="27" s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<sst xmlns="http://schemas.openxmlformats.org/spreadsheetml/2006/main" count="1388" uniqueCount="597">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</sst>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3" t="s">
        <v>50</v>
      </c>
      <c r="B2" s="324"/>
      <c r="C2" s="324"/>
      <c r="D2" s="324"/>
      <c r="E2" s="324"/>
      <c r="F2" s="32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5" t="s">
        <v>51</v>
      </c>
      <c r="D3" s="325"/>
      <c r="E3" s="325"/>
      <c r="F3" s="325"/>
      <c r="G3" s="325"/>
      <c r="H3" s="325"/>
      <c r="I3" s="325"/>
      <c r="J3" s="325"/>
      <c r="K3" s="325"/>
      <c r="L3" s="325"/>
      <c r="M3" s="307" t="s">
        <v>23</v>
      </c>
      <c r="N3" s="315"/>
      <c r="O3" s="316" t="s">
        <v>24</v>
      </c>
      <c r="P3" s="317"/>
      <c r="Q3" s="307" t="s">
        <v>5</v>
      </c>
      <c r="R3" s="307"/>
      <c r="S3" s="315"/>
      <c r="T3" s="318"/>
      <c r="U3" s="309" t="s">
        <v>26</v>
      </c>
      <c r="V3" s="310"/>
      <c r="W3" s="311" t="s">
        <v>25</v>
      </c>
    </row>
    <row r="4" spans="1:23" ht="12.75" customHeight="1">
      <c r="A4" s="315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9" t="s">
        <v>52</v>
      </c>
      <c r="I4" s="307" t="s">
        <v>34</v>
      </c>
      <c r="J4" s="318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9" t="s">
        <v>36</v>
      </c>
      <c r="V4" s="307" t="s">
        <v>39</v>
      </c>
      <c r="W4" s="312"/>
    </row>
    <row r="5" spans="1:23">
      <c r="A5" s="318"/>
      <c r="B5" s="318"/>
      <c r="C5" s="318"/>
      <c r="D5" s="318"/>
      <c r="E5" s="318"/>
      <c r="F5" s="318"/>
      <c r="G5" s="318"/>
      <c r="H5" s="320"/>
      <c r="I5" s="106" t="s">
        <v>40</v>
      </c>
      <c r="J5" s="106" t="s">
        <v>41</v>
      </c>
      <c r="K5" s="318"/>
      <c r="L5" s="318"/>
      <c r="M5" s="318"/>
      <c r="N5" s="318"/>
      <c r="O5" s="318"/>
      <c r="P5" s="318"/>
      <c r="Q5" s="314"/>
      <c r="R5" s="314"/>
      <c r="S5" s="318"/>
      <c r="T5" s="314"/>
      <c r="U5" s="320"/>
      <c r="V5" s="308"/>
      <c r="W5" s="31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1" t="s">
        <v>5</v>
      </c>
      <c r="B179" s="32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2">
        <v>41948</v>
      </c>
      <c r="C4" s="332"/>
      <c r="D4" s="33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2">
        <v>41949</v>
      </c>
      <c r="C5" s="332"/>
      <c r="D5" s="33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2" t="s">
        <v>226</v>
      </c>
      <c r="C9" s="332"/>
      <c r="D9" s="33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2"/>
      <c r="C21" s="332"/>
      <c r="D21" s="33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3" t="s">
        <v>241</v>
      </c>
      <c r="F23" s="333"/>
      <c r="G23" s="33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31" zoomScaleNormal="100" workbookViewId="0">
      <selection activeCell="F46" sqref="F46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57" t="s">
        <v>563</v>
      </c>
      <c r="B1" s="357"/>
      <c r="C1" s="357"/>
      <c r="D1" s="357"/>
      <c r="E1" s="357"/>
      <c r="F1" s="357"/>
    </row>
    <row r="2" spans="1:6" ht="15.75" customHeight="1">
      <c r="A2" s="354" t="s">
        <v>564</v>
      </c>
      <c r="B2" s="354"/>
      <c r="C2" s="354"/>
      <c r="D2" s="354"/>
      <c r="E2" s="354"/>
      <c r="F2" s="354"/>
    </row>
    <row r="3" spans="1:6" ht="19.5" customHeight="1">
      <c r="A3" s="355" t="s">
        <v>586</v>
      </c>
      <c r="B3" s="355"/>
      <c r="C3" s="355"/>
      <c r="D3" s="355"/>
      <c r="E3" s="355"/>
      <c r="F3" s="355"/>
    </row>
    <row r="4" spans="1:6" ht="18" customHeight="1">
      <c r="A4" s="356" t="s">
        <v>565</v>
      </c>
      <c r="B4" s="356"/>
      <c r="C4" s="356"/>
      <c r="D4" s="356"/>
      <c r="E4" s="356"/>
      <c r="F4" s="35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7" t="s">
        <v>566</v>
      </c>
      <c r="B6" s="357"/>
      <c r="C6" s="357"/>
      <c r="D6" s="357"/>
      <c r="E6" s="357"/>
      <c r="F6" s="357"/>
    </row>
    <row r="7" spans="1:6" ht="15.75" customHeight="1">
      <c r="A7" s="357" t="s">
        <v>567</v>
      </c>
      <c r="B7" s="357"/>
      <c r="C7" s="357"/>
      <c r="D7" s="357"/>
      <c r="E7" s="357"/>
      <c r="F7" s="35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79" t="s">
        <v>574</v>
      </c>
      <c r="B18" s="379"/>
      <c r="C18" s="379"/>
      <c r="D18" s="161" t="str">
        <f>"Từ ngày "&amp;TEXT(G18,"dd/mm/yyyy")&amp;" đến "&amp;TEXT(G19,"dd/mm/yyyy")</f>
        <v>Từ ngày 30/01/2023 đến 05/02/2023</v>
      </c>
      <c r="G18" s="176">
        <v>44956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30/01/2023 to 05/02/2023</v>
      </c>
      <c r="G19" s="176">
        <f>+G18+6</f>
        <v>44962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44963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67">
        <f>D20</f>
        <v>44963</v>
      </c>
      <c r="E21" s="367"/>
      <c r="F21" s="367"/>
      <c r="G21" s="36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8" t="s">
        <v>531</v>
      </c>
      <c r="B23" s="359"/>
      <c r="C23" s="360" t="s">
        <v>541</v>
      </c>
      <c r="D23" s="359"/>
      <c r="E23" s="184" t="s">
        <v>542</v>
      </c>
      <c r="F23" s="273" t="s">
        <v>560</v>
      </c>
      <c r="H23" s="179"/>
      <c r="K23" s="185"/>
    </row>
    <row r="24" spans="1:11" ht="15.75" customHeight="1">
      <c r="A24" s="361" t="s">
        <v>27</v>
      </c>
      <c r="B24" s="362"/>
      <c r="C24" s="363" t="s">
        <v>330</v>
      </c>
      <c r="D24" s="364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44962</v>
      </c>
      <c r="F25" s="191">
        <f>+G18-1</f>
        <v>44955</v>
      </c>
      <c r="G25" s="192"/>
      <c r="H25" s="179"/>
      <c r="K25" s="185"/>
    </row>
    <row r="26" spans="1:11" ht="15.75" customHeight="1">
      <c r="A26" s="352" t="s">
        <v>576</v>
      </c>
      <c r="B26" s="353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0">
        <v>1</v>
      </c>
      <c r="B28" s="351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65">
        <v>1.1000000000000001</v>
      </c>
      <c r="B30" s="366"/>
      <c r="C30" s="208" t="s">
        <v>588</v>
      </c>
      <c r="D30" s="209"/>
      <c r="E30" s="163">
        <f>F34</f>
        <v>38657293216</v>
      </c>
      <c r="F30" s="284">
        <v>38576720060</v>
      </c>
      <c r="G30" s="210"/>
      <c r="H30" s="211"/>
      <c r="I30" s="210"/>
      <c r="J30" s="210"/>
      <c r="K30" s="185"/>
    </row>
    <row r="31" spans="1:11" ht="15.75" customHeight="1">
      <c r="A31" s="348">
        <v>1.2</v>
      </c>
      <c r="B31" s="349"/>
      <c r="C31" s="212" t="s">
        <v>589</v>
      </c>
      <c r="D31" s="213"/>
      <c r="E31" s="261">
        <f>F35</f>
        <v>11089.73</v>
      </c>
      <c r="F31" s="285">
        <v>11080.39</v>
      </c>
      <c r="G31" s="210"/>
      <c r="H31" s="211"/>
      <c r="I31" s="210"/>
      <c r="J31" s="210"/>
      <c r="K31" s="185"/>
    </row>
    <row r="32" spans="1:11" ht="15.75" customHeight="1">
      <c r="A32" s="350">
        <v>2</v>
      </c>
      <c r="B32" s="351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5">
        <v>2.1</v>
      </c>
      <c r="B34" s="366"/>
      <c r="C34" s="208" t="s">
        <v>590</v>
      </c>
      <c r="D34" s="209"/>
      <c r="E34" s="163">
        <v>38003794935</v>
      </c>
      <c r="F34" s="284">
        <v>38657293216</v>
      </c>
      <c r="G34" s="210"/>
      <c r="H34" s="211"/>
      <c r="I34" s="210"/>
      <c r="J34" s="210"/>
      <c r="K34" s="216"/>
    </row>
    <row r="35" spans="1:11" ht="15.75" customHeight="1">
      <c r="A35" s="348">
        <v>2.2000000000000002</v>
      </c>
      <c r="B35" s="349"/>
      <c r="C35" s="217" t="s">
        <v>591</v>
      </c>
      <c r="D35" s="207"/>
      <c r="E35" s="261">
        <v>11220.34</v>
      </c>
      <c r="F35" s="285">
        <v>11089.73</v>
      </c>
      <c r="G35" s="210"/>
      <c r="H35" s="211"/>
      <c r="I35" s="210"/>
      <c r="J35" s="210"/>
    </row>
    <row r="36" spans="1:11" ht="15.75" customHeight="1">
      <c r="A36" s="368">
        <v>3</v>
      </c>
      <c r="B36" s="369"/>
      <c r="C36" s="218" t="s">
        <v>579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f>E34-E30</f>
        <v>-653498281</v>
      </c>
      <c r="F37" s="289">
        <v>80573156</v>
      </c>
      <c r="G37" s="210"/>
      <c r="H37" s="211"/>
      <c r="I37" s="210"/>
      <c r="J37" s="210"/>
    </row>
    <row r="38" spans="1:11" ht="15.75" customHeight="1">
      <c r="A38" s="370">
        <v>3.1</v>
      </c>
      <c r="B38" s="371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441624198</v>
      </c>
      <c r="F39" s="290">
        <v>32510924</v>
      </c>
      <c r="G39" s="210"/>
      <c r="H39" s="211"/>
      <c r="I39" s="210"/>
      <c r="J39" s="210"/>
    </row>
    <row r="40" spans="1:11" ht="15.75" customHeight="1">
      <c r="A40" s="346">
        <v>3.2</v>
      </c>
      <c r="B40" s="347"/>
      <c r="C40" s="229" t="s">
        <v>587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-1095122479</v>
      </c>
      <c r="F41" s="289">
        <v>48062232</v>
      </c>
      <c r="G41" s="210"/>
      <c r="H41" s="211"/>
      <c r="I41" s="210"/>
      <c r="J41" s="210"/>
    </row>
    <row r="42" spans="1:11" ht="15.75" customHeight="1">
      <c r="A42" s="346">
        <v>3.3</v>
      </c>
      <c r="B42" s="347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68">
        <v>4</v>
      </c>
      <c r="B44" s="372">
        <v>4</v>
      </c>
      <c r="C44" s="234" t="s">
        <v>577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f>E35/E31-1</f>
        <v>1.1777563565569249E-2</v>
      </c>
      <c r="F45" s="295">
        <v>8.4293061886819842E-4</v>
      </c>
      <c r="G45" s="200"/>
      <c r="H45" s="211"/>
      <c r="I45" s="210"/>
      <c r="J45" s="210"/>
    </row>
    <row r="46" spans="1:11" ht="15.75" customHeight="1">
      <c r="A46" s="368">
        <v>5</v>
      </c>
      <c r="B46" s="372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77">
        <v>5.0999999999999996</v>
      </c>
      <c r="B48" s="378"/>
      <c r="C48" s="241" t="s">
        <v>592</v>
      </c>
      <c r="D48" s="209"/>
      <c r="E48" s="304">
        <v>12451.26</v>
      </c>
      <c r="F48" s="299">
        <v>12451.26</v>
      </c>
      <c r="H48" s="211"/>
      <c r="I48" s="210"/>
      <c r="J48" s="210"/>
    </row>
    <row r="49" spans="1:10" ht="15.75" customHeight="1">
      <c r="A49" s="377">
        <v>5.2</v>
      </c>
      <c r="B49" s="378"/>
      <c r="C49" s="242" t="s">
        <v>593</v>
      </c>
      <c r="D49" s="243"/>
      <c r="E49" s="304">
        <v>10488.48</v>
      </c>
      <c r="F49" s="298">
        <v>10488.48</v>
      </c>
      <c r="G49" s="210"/>
      <c r="H49" s="211"/>
      <c r="I49" s="210"/>
      <c r="J49" s="210"/>
    </row>
    <row r="50" spans="1:10" ht="15.75" customHeight="1">
      <c r="A50" s="375">
        <v>6</v>
      </c>
      <c r="B50" s="376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77">
        <v>6.1</v>
      </c>
      <c r="B51" s="378">
        <v>6.1</v>
      </c>
      <c r="C51" s="246" t="s">
        <v>594</v>
      </c>
      <c r="D51" s="247"/>
      <c r="E51" s="281">
        <v>23444.65</v>
      </c>
      <c r="F51" s="281">
        <v>23444.649999999998</v>
      </c>
      <c r="G51" s="305"/>
      <c r="H51" s="211"/>
      <c r="I51" s="210"/>
      <c r="J51" s="210"/>
    </row>
    <row r="52" spans="1:10" ht="15.75" customHeight="1">
      <c r="A52" s="377">
        <v>6.2</v>
      </c>
      <c r="B52" s="378"/>
      <c r="C52" s="208" t="s">
        <v>595</v>
      </c>
      <c r="D52" s="241"/>
      <c r="E52" s="306">
        <f>+E51*E35</f>
        <v>263056944.18100002</v>
      </c>
      <c r="F52" s="281">
        <v>259994838.44449997</v>
      </c>
      <c r="G52" s="303"/>
      <c r="H52" s="211"/>
      <c r="I52" s="210"/>
      <c r="J52" s="210"/>
    </row>
    <row r="53" spans="1:10" ht="15.75" customHeight="1" thickBot="1">
      <c r="A53" s="373">
        <v>6.2</v>
      </c>
      <c r="B53" s="374">
        <v>6.3</v>
      </c>
      <c r="C53" s="248" t="s">
        <v>583</v>
      </c>
      <c r="D53" s="248"/>
      <c r="E53" s="282">
        <f>ROUND(+E52/E34,4)</f>
        <v>6.8999999999999999E-3</v>
      </c>
      <c r="F53" s="283">
        <v>6.7000000000000002E-3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596</v>
      </c>
      <c r="D56" s="252"/>
      <c r="E56" s="342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4"/>
      <c r="F63" s="344"/>
    </row>
    <row r="64" spans="1:10" ht="14.25" customHeight="1">
      <c r="A64" s="256"/>
      <c r="B64" s="256"/>
      <c r="C64" s="257"/>
      <c r="D64" s="173"/>
      <c r="E64" s="345"/>
      <c r="F64" s="345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Ufnty3QtYsDCOSZ9sCyOVxzgIOs=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HMxBRKt7nMtIIaOgbh80pEFjows=</DigestValue>
    </Reference>
  </SignedInfo>
  <SignatureValue>yEUeIPrhpFAh1gRB9MKah/RwOmz/3sxG8fGUt1Cpv2+RxzQHzZ5L+IiTvi0GNUFwH9oPXA2gvJMH
hVsi9v6gvTkLsGpAfy+pSyjqPlpI26vSEYWCeYm7Mo3mG/lDvssGyqD5vxDL7yp2WTYwY4g4ZkGV
4pAbB278+6Cd0QGjDUI=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OrINx8KByfvZH7NnF9pzF89A/uc=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gEXgo/4exdVQnoEiDLLlLLPPcvM=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ykoxP71gPKLPJfXXUuXwbC5pcu4=</DigestValue>
      </Reference>
      <Reference URI="/xl/worksheets/sheet2.xml?ContentType=application/vnd.openxmlformats-officedocument.spreadsheetml.worksheet+xml">
        <DigestMethod Algorithm="http://www.w3.org/2000/09/xmldsig#sha1"/>
        <DigestValue>ET0hP1MawYgfBLK1qWpqv1+Ccwo=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XpnM+piNbwTwZzjgWetj6XbgJZA=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/Zep/P6qqo3E3a28pc55lbgb9zM=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2023-02-06T11:17:38Z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2023-02-06T11:17:38Z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z+yDLrrSb+Rv4meZkOfRExwgXlw=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QEbxiZSDz7qUJaFlZ8D++oRYWaQ=</DigestValue>
    </Reference>
  </SignedInfo>
  <SignatureValue>kVONdThWIkggiYS08ARpmet+3/n0e9FxXp9TIQDBC761IlkKw6fRI+39ByHxQ8Uzn+dI/IApHnKH
XIFCm21rqyH8wmnMeE/s07kOCV9bDqB4ETjixHn+NWShM875R8VchAihWrqpnXLAUKgiwH3qzSAc
fkZFC+JItlXmzSZ2FYU=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gEXgo/4exdVQnoEiDLLlLLPPcvM=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ykoxP71gPKLPJfXXUuXwbC5pcu4=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/Zep/P6qqo3E3a28pc55lbgb9zM=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ET0hP1MawYgfBLK1qWpqv1+Ccwo=</DigestValue>
      </Reference>
      <Reference URI="/xl/worksheets/sheet3.xml?ContentType=application/vnd.openxmlformats-officedocument.spreadsheetml.worksheet+xml">
        <DigestMethod Algorithm="http://www.w3.org/2000/09/xmldsig#sha1"/>
        <DigestValue>XpnM+piNbwTwZzjgWetj6XbgJZA=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OrINx8KByfvZH7NnF9pzF89A/uc=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2023-02-06T11:23:57Z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2023-02-06T11:23:57Z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2022-11-28T09:53:44Z</cp:lastPrinted>
  <dcterms:created xsi:type="dcterms:W3CDTF">2014-09-25T08:23:57Z</dcterms:created>
  <dcterms:modified xsi:type="dcterms:W3CDTF">2023-02-06T06:55:14Z</dcterms:modified>
</cp:coreProperties>
</file>