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700" activeTab="1"/>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A6" authorId="0">
      <text>
        <r>
          <rPr>
            <sz val="10"/>
            <rFont val="Arial"/>
            <family val="0"/>
          </rPr>
          <t>Ô chỉ tiêu có định dạng ký tự
Dữ liệu động đầu vào hợp lệ khi chỉ được thêm dòng trên ô này.</t>
        </r>
      </text>
    </comment>
    <comment ref="B6"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số. Đơn vị tính x 1 (hoặc %)
Dữ liệu động đầu vào hợp lệ khi chỉ được thêm dòng trên ô này.</t>
        </r>
      </text>
    </comment>
    <comment ref="F6" authorId="0">
      <text>
        <r>
          <rPr>
            <sz val="10"/>
            <rFont val="Arial"/>
            <family val="0"/>
          </rPr>
          <t>Ô chỉ tiêu có định dạng số. Đơn vị tính x 1 (hoặc %)
Dữ liệu động đầu vào hợp lệ khi chỉ được thêm dòng trên ô này.</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ký tự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A21" authorId="0">
      <text>
        <r>
          <rPr>
            <sz val="10"/>
            <rFont val="Arial"/>
            <family val="0"/>
          </rPr>
          <t>Ô chỉ tiêu có định dạng ký tự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ký tự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ký tự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A39" authorId="0">
      <text>
        <r>
          <rPr>
            <sz val="10"/>
            <rFont val="Arial"/>
            <family val="0"/>
          </rPr>
          <t>Ô chỉ tiêu có định dạng số. Đơn vị tính x 1 (hoặc %)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D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
Dữ liệu động đầu vào hợp lệ khi chỉ được thêm dòng trên ô này.</t>
        </r>
      </text>
    </comment>
    <comment ref="E27"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
Dữ liệu động đầu vào hợp lệ khi chỉ được thêm dòng trên ô này.</t>
        </r>
      </text>
    </comment>
    <comment ref="E30"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
Dữ liệu động đầu vào hợp lệ khi chỉ được thêm dòng trên ô này.</t>
        </r>
      </text>
    </comment>
    <comment ref="E40"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A7" authorId="0">
      <text>
        <r>
          <rPr>
            <sz val="10"/>
            <rFont val="Arial"/>
            <family val="0"/>
          </rPr>
          <t>Ô chỉ tiêu có định dạng ký tự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ký tự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A22" authorId="0">
      <text>
        <r>
          <rPr>
            <sz val="10"/>
            <rFont val="Arial"/>
            <family val="0"/>
          </rPr>
          <t>Ô chỉ tiêu có định dạng ký tự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ký tự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A24" authorId="0">
      <text>
        <r>
          <rPr>
            <sz val="10"/>
            <rFont val="Arial"/>
            <family val="0"/>
          </rPr>
          <t>Ô chỉ tiêu có định dạng ký tự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ký tự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F24" authorId="0">
      <text>
        <r>
          <rPr>
            <sz val="10"/>
            <rFont val="Arial"/>
            <family val="0"/>
          </rPr>
          <t>Ô chỉ tiêu có định dạng số. Đơn vị tính x 1 (hoặc %)
Dữ liệu động đầu vào hợp lệ khi chỉ được thêm dòng trên ô này.</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D39"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D45"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D46"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D48" authorId="0">
      <text>
        <r>
          <rPr>
            <sz val="10"/>
            <rFont val="Arial"/>
            <family val="0"/>
          </rPr>
          <t>Ô chỉ tiêu có định dạng số. Đơn vị tính x 1 (hoặc %)</t>
        </r>
      </text>
    </comment>
    <comment ref="F48" authorId="0">
      <text>
        <r>
          <rPr>
            <sz val="10"/>
            <rFont val="Arial"/>
            <family val="0"/>
          </rPr>
          <t>Ô chỉ tiêu có định dạng số. Đơn vị tính x 1 (hoặc %)</t>
        </r>
      </text>
    </comment>
    <comment ref="D49" authorId="0">
      <text>
        <r>
          <rPr>
            <sz val="10"/>
            <rFont val="Arial"/>
            <family val="0"/>
          </rPr>
          <t>Ô chỉ tiêu có định dạng số. Đơn vị tính x 1 (hoặc %)</t>
        </r>
      </text>
    </comment>
    <comment ref="E49" authorId="0">
      <text>
        <r>
          <rPr>
            <sz val="10"/>
            <rFont val="Arial"/>
            <family val="0"/>
          </rPr>
          <t>Ô chỉ tiêu có định dạng số. Đơn vị tính x 1 (hoặc %)</t>
        </r>
      </text>
    </comment>
    <comment ref="F49"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E12"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
Dữ liệu động đầu vào hợp lệ khi chỉ được thêm dòng trên ô này.</t>
        </r>
      </text>
    </comment>
    <comment ref="E32"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
Dữ liệu động đầu vào hợp lệ khi chỉ được thêm dòng trên ô này.</t>
        </r>
      </text>
    </comment>
    <comment ref="E35"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
Dữ liệu động đầu vào hợp lệ khi chỉ được thêm dòng trên ô này.</t>
        </r>
      </text>
    </comment>
    <comment ref="E38"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E48"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7" authorId="0">
      <text>
        <r>
          <rPr>
            <sz val="10"/>
            <rFont val="Arial"/>
            <family val="0"/>
          </rPr>
          <t>Ô chỉ tiêu có định dạng số. Đơn vị tính x 1 (hoặc %)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số. Đơn vị tính x 1 (hoặc %)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G7"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G8" authorId="0">
      <text>
        <r>
          <rPr>
            <sz val="10"/>
            <rFont val="Arial"/>
            <family val="0"/>
          </rPr>
          <t>Ô chỉ tiêu có định dạng số. Đơn vị tính x 1 (hoặc %)</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G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số. Đơn vị tính x 1 (hoặc %)</t>
        </r>
      </text>
    </comment>
    <comment ref="A27" authorId="0">
      <text>
        <r>
          <rPr>
            <sz val="10"/>
            <rFont val="Arial"/>
            <family val="0"/>
          </rPr>
          <t>Ô chỉ tiêu có định dạng số. Đơn vị tính x 1 (hoặc %)
Dữ liệu động đầu vào hợp lệ khi chỉ được thêm dòng trên ô này.</t>
        </r>
      </text>
    </comment>
    <comment ref="B27" authorId="0">
      <text>
        <r>
          <rPr>
            <sz val="10"/>
            <rFont val="Arial"/>
            <family val="0"/>
          </rPr>
          <t>Ô chỉ tiêu có định dạng ký tự
Dữ liệu động đầu vào hợp lệ khi chỉ được thêm dòng trên ô này.</t>
        </r>
      </text>
    </comment>
    <comment ref="C27"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
Dữ liệu động đầu vào hợp lệ khi chỉ được thêm dòng trên ô này.</t>
        </r>
      </text>
    </comment>
    <comment ref="E27" authorId="0">
      <text>
        <r>
          <rPr>
            <sz val="10"/>
            <rFont val="Arial"/>
            <family val="0"/>
          </rPr>
          <t>Ô chỉ tiêu có định dạng số. Đơn vị tính x 1 (hoặc %)
Dữ liệu động đầu vào hợp lệ khi chỉ được thêm dòng trên ô này.</t>
        </r>
      </text>
    </comment>
    <comment ref="F27" authorId="0">
      <text>
        <r>
          <rPr>
            <sz val="10"/>
            <rFont val="Arial"/>
            <family val="0"/>
          </rPr>
          <t>Ô chỉ tiêu có định dạng số. Đơn vị tính x 1 (hoặc %)
Dữ liệu động đầu vào hợp lệ khi chỉ được thêm dòng trên ô này.</t>
        </r>
      </text>
    </comment>
    <comment ref="G27"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F28" authorId="0">
      <text>
        <r>
          <rPr>
            <sz val="10"/>
            <rFont val="Arial"/>
            <family val="0"/>
          </rPr>
          <t>Ô chỉ tiêu có định dạng số. Đơn vị tính x 1 (hoặc %)</t>
        </r>
      </text>
    </comment>
    <comment ref="G28" authorId="0">
      <text>
        <r>
          <rPr>
            <sz val="10"/>
            <rFont val="Arial"/>
            <family val="0"/>
          </rPr>
          <t>Ô chỉ tiêu có định dạng số. Đơn vị tính x 1 (hoặc %)</t>
        </r>
      </text>
    </comment>
    <comment ref="A30" authorId="0">
      <text>
        <r>
          <rPr>
            <sz val="10"/>
            <rFont val="Arial"/>
            <family val="0"/>
          </rPr>
          <t>Ô chỉ tiêu có định dạng số. Đơn vị tính x 1 (hoặc %)
Dữ liệu động đầu vào hợp lệ khi chỉ được thêm dòng trên ô này.</t>
        </r>
      </text>
    </comment>
    <comment ref="B30" authorId="0">
      <text>
        <r>
          <rPr>
            <sz val="10"/>
            <rFont val="Arial"/>
            <family val="0"/>
          </rPr>
          <t>Ô chỉ tiêu có định dạng ký tự
Dữ liệu động đầu vào hợp lệ khi chỉ được thêm dòng trên ô này.</t>
        </r>
      </text>
    </comment>
    <comment ref="C30"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
Dữ liệu động đầu vào hợp lệ khi chỉ được thêm dòng trên ô này.</t>
        </r>
      </text>
    </comment>
    <comment ref="E30" authorId="0">
      <text>
        <r>
          <rPr>
            <sz val="10"/>
            <rFont val="Arial"/>
            <family val="0"/>
          </rPr>
          <t>Ô chỉ tiêu có định dạng số. Đơn vị tính x 1 (hoặc %)
Dữ liệu động đầu vào hợp lệ khi chỉ được thêm dòng trên ô này.</t>
        </r>
      </text>
    </comment>
    <comment ref="F30" authorId="0">
      <text>
        <r>
          <rPr>
            <sz val="10"/>
            <rFont val="Arial"/>
            <family val="0"/>
          </rPr>
          <t>Ô chỉ tiêu có định dạng số. Đơn vị tính x 1 (hoặc %)
Dữ liệu động đầu vào hợp lệ khi chỉ được thêm dòng trên ô này.</t>
        </r>
      </text>
    </comment>
    <comment ref="G30"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G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G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G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G35" authorId="0">
      <text>
        <r>
          <rPr>
            <sz val="10"/>
            <rFont val="Arial"/>
            <family val="0"/>
          </rPr>
          <t>Ô chỉ tiêu có định dạng số. Đơn vị tính x 1 (hoặc %)</t>
        </r>
      </text>
    </comment>
    <comment ref="D36" authorId="0">
      <text>
        <r>
          <rPr>
            <sz val="10"/>
            <rFont val="Arial"/>
            <family val="0"/>
          </rPr>
          <t>Ô chỉ tiêu có định dạng số. Đơn vị tính x 1 (hoặc %)</t>
        </r>
      </text>
    </comment>
    <comment ref="E36" authorId="0">
      <text>
        <r>
          <rPr>
            <sz val="10"/>
            <rFont val="Arial"/>
            <family val="0"/>
          </rPr>
          <t>Ô chỉ tiêu có định dạng số. Đơn vị tính x 1 (hoặc %)</t>
        </r>
      </text>
    </comment>
    <comment ref="F36" authorId="0">
      <text>
        <r>
          <rPr>
            <sz val="10"/>
            <rFont val="Arial"/>
            <family val="0"/>
          </rPr>
          <t>Ô chỉ tiêu có định dạng số. Đơn vị tính x 1 (hoặc %)</t>
        </r>
      </text>
    </comment>
    <comment ref="G36" authorId="0">
      <text>
        <r>
          <rPr>
            <sz val="10"/>
            <rFont val="Arial"/>
            <family val="0"/>
          </rPr>
          <t>Ô chỉ tiêu có định dạng số. Đơn vị tính x 1 (hoặc %)</t>
        </r>
      </text>
    </comment>
    <comment ref="A38" authorId="0">
      <text>
        <r>
          <rPr>
            <sz val="10"/>
            <rFont val="Arial"/>
            <family val="0"/>
          </rPr>
          <t>Ô chỉ tiêu có định dạng ký tự
Dữ liệu động đầu vào hợp lệ khi chỉ được thêm dòng trên ô này.</t>
        </r>
      </text>
    </comment>
    <comment ref="B38" authorId="0">
      <text>
        <r>
          <rPr>
            <sz val="10"/>
            <rFont val="Arial"/>
            <family val="0"/>
          </rPr>
          <t>Ô chỉ tiêu có định dạng ký tự
Dữ liệu động đầu vào hợp lệ khi chỉ được thêm dòng trên ô này.</t>
        </r>
      </text>
    </comment>
    <comment ref="C38" authorId="0">
      <text>
        <r>
          <rPr>
            <sz val="10"/>
            <rFont val="Arial"/>
            <family val="0"/>
          </rPr>
          <t>Ô chỉ tiêu có định dạng ký tự
Dữ liệu động đầu vào hợp lệ khi chỉ được thêm dòng trên ô này.</t>
        </r>
      </text>
    </comment>
    <comment ref="D38" authorId="0">
      <text>
        <r>
          <rPr>
            <sz val="10"/>
            <rFont val="Arial"/>
            <family val="0"/>
          </rPr>
          <t>Ô chỉ tiêu có định dạng số. Đơn vị tính x 1 (hoặc %)
Dữ liệu động đầu vào hợp lệ khi chỉ được thêm dòng trên ô này.</t>
        </r>
      </text>
    </comment>
    <comment ref="E38" authorId="0">
      <text>
        <r>
          <rPr>
            <sz val="10"/>
            <rFont val="Arial"/>
            <family val="0"/>
          </rPr>
          <t>Ô chỉ tiêu có định dạng số. Đơn vị tính x 1 (hoặc %)
Dữ liệu động đầu vào hợp lệ khi chỉ được thêm dòng trên ô này.</t>
        </r>
      </text>
    </comment>
    <comment ref="F38" authorId="0">
      <text>
        <r>
          <rPr>
            <sz val="10"/>
            <rFont val="Arial"/>
            <family val="0"/>
          </rPr>
          <t>Ô chỉ tiêu có định dạng số. Đơn vị tính x 1 (hoặc %)
Dữ liệu động đầu vào hợp lệ khi chỉ được thêm dòng trên ô này.</t>
        </r>
      </text>
    </comment>
    <comment ref="A40" authorId="0">
      <text>
        <r>
          <rPr>
            <sz val="10"/>
            <rFont val="Arial"/>
            <family val="0"/>
          </rPr>
          <t>Ô chỉ tiêu có định dạng ký tự
Dữ liệu động đầu vào hợp lệ khi chỉ được thêm dòng trên ô này.</t>
        </r>
      </text>
    </comment>
    <comment ref="B40" authorId="0">
      <text>
        <r>
          <rPr>
            <sz val="10"/>
            <rFont val="Arial"/>
            <family val="0"/>
          </rPr>
          <t>Ô chỉ tiêu có định dạng ký tự
Dữ liệu động đầu vào hợp lệ khi chỉ được thêm dòng trên ô này.</t>
        </r>
      </text>
    </comment>
    <comment ref="C40" authorId="0">
      <text>
        <r>
          <rPr>
            <sz val="10"/>
            <rFont val="Arial"/>
            <family val="0"/>
          </rPr>
          <t>Ô chỉ tiêu có định dạng ký tự
Dữ liệu động đầu vào hợp lệ khi chỉ được thêm dòng trên ô này.</t>
        </r>
      </text>
    </comment>
    <comment ref="D40" authorId="0">
      <text>
        <r>
          <rPr>
            <sz val="10"/>
            <rFont val="Arial"/>
            <family val="0"/>
          </rPr>
          <t>Ô chỉ tiêu có định dạng số. Đơn vị tính x 1 (hoặc %)
Dữ liệu động đầu vào hợp lệ khi chỉ được thêm dòng trên ô này.</t>
        </r>
      </text>
    </comment>
    <comment ref="E40" authorId="0">
      <text>
        <r>
          <rPr>
            <sz val="10"/>
            <rFont val="Arial"/>
            <family val="0"/>
          </rPr>
          <t>Ô chỉ tiêu có định dạng số. Đơn vị tính x 1 (hoặc %)
Dữ liệu động đầu vào hợp lệ khi chỉ được thêm dòng trên ô này.</t>
        </r>
      </text>
    </comment>
    <comment ref="F40" authorId="0">
      <text>
        <r>
          <rPr>
            <sz val="10"/>
            <rFont val="Arial"/>
            <family val="0"/>
          </rPr>
          <t>Ô chỉ tiêu có định dạng số. Đơn vị tính x 1 (hoặc %)
Dữ liệu động đầu vào hợp lệ khi chỉ được thêm dòng trên ô này.</t>
        </r>
      </text>
    </comment>
    <comment ref="G40" authorId="0">
      <text>
        <r>
          <rPr>
            <sz val="10"/>
            <rFont val="Arial"/>
            <family val="0"/>
          </rPr>
          <t>Ô chỉ tiêu có định dạng số. Đơn vị tính x 1 (hoặc %)
Dữ liệu động đầu vào hợp lệ khi chỉ được thêm dòng trên ô này.</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G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G42" authorId="0">
      <text>
        <r>
          <rPr>
            <sz val="10"/>
            <rFont val="Arial"/>
            <family val="0"/>
          </rPr>
          <t>Ô chỉ tiêu có định dạng số. Đơn vị tính x 1 (hoặc %)</t>
        </r>
      </text>
    </comment>
    <comment ref="G38"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t>
        </r>
      </text>
    </comment>
    <comment ref="E25" authorId="0">
      <text>
        <r>
          <rPr>
            <sz val="10"/>
            <rFont val="Arial"/>
            <family val="0"/>
          </rPr>
          <t>Ô chỉ tiêu có định dạng số. Đơn vị tính %</t>
        </r>
      </text>
    </comment>
    <comment ref="D26" authorId="0">
      <text>
        <r>
          <rPr>
            <sz val="10"/>
            <rFont val="Arial"/>
            <family val="0"/>
          </rPr>
          <t>Ô chỉ tiêu có định dạng số. Đơn vị tính %</t>
        </r>
      </text>
    </comment>
    <comment ref="E26" authorId="0">
      <text>
        <r>
          <rPr>
            <sz val="10"/>
            <rFont val="Arial"/>
            <family val="0"/>
          </rPr>
          <t>Ô chỉ tiêu có định dạng số. Đơn vị tính %</t>
        </r>
      </text>
    </comment>
    <comment ref="D27" authorId="0">
      <text>
        <r>
          <rPr>
            <sz val="10"/>
            <rFont val="Arial"/>
            <family val="0"/>
          </rPr>
          <t>Ô chỉ tiêu có định dạng số. Đơn vị tính %</t>
        </r>
      </text>
    </comment>
    <comment ref="E27" authorId="0">
      <text>
        <r>
          <rPr>
            <sz val="10"/>
            <rFont val="Arial"/>
            <family val="0"/>
          </rPr>
          <t>Ô chỉ tiêu có định dạng số. Đơn vị tính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<sst xmlns="http://schemas.openxmlformats.org/spreadsheetml/2006/main" count="1413" uniqueCount="371">
  <si>
    <t>BÁO CÁO VỀ HOẠT ĐỘNG ĐẦU TƯ CỦA QUỸ MỞ</t>
  </si>
  <si>
    <t xml:space="preserve"> </t>
  </si>
  <si>
    <t>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</si>
  <si>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</si>
  <si>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</si>
  <si>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</si>
  <si>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</si>
  <si>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</si>
  <si>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</si>
  <si>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</si>
  <si>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</si>
  <si>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</si>
  <si>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</si>
  <si>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</si>
  <si>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</si>
  <si>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</si>
  <si>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</si>
  <si>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</si>
  <si>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</si>
  <si>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</si>
  <si>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</si>
  <si>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</si>
  <si>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</si>
  <si>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</si>
  <si>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</si>
  <si>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</si>
  <si>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</si>
  <si>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</si>
  <si>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</si>
  <si>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</si>
  <si>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</si>
  <si>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</si>
  <si>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</si>
  <si>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</si>
  <si>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</si>
  <si>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</si>
  <si>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</si>
  <si>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</si>
  <si>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</si>
  <si>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</si>
  <si>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</si>
  <si>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</si>
  <si>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</si>
  <si>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</si>
  <si>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</si>
  <si>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</si>
  <si>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</si>
  <si>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</si>
  <si>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</si>
  <si>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</si>
  <si>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</si>
  <si>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</si>
  <si>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</si>
  <si>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</si>
  <si>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</si>
  <si>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</si>
  <si>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</si>
  <si>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</si>
  <si>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</si>
  <si>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</si>
  <si>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</si>
  <si>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</si>
  <si>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</si>
  <si>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</si>
  <si>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</si>
  <si>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</si>
  <si>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</si>
  <si>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</si>
  <si>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</si>
  <si>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</si>
  <si>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</si>
  <si>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</si>
  <si>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</si>
  <si>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</si>
  <si>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</si>
  <si>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</si>
  <si>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</si>
  <si>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</si>
  <si>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</si>
  <si>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</si>
  <si>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</si>
  <si>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</si>
  <si>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</si>
  <si>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</si>
  <si>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</si>
  <si>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</si>
  <si>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</si>
  <si>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</si>
  <si>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</si>
  <si>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</si>
  <si>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</si>
  <si>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</si>
  <si>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</si>
  <si>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</si>
  <si>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</si>
  <si>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</si>
  <si>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</si>
  <si>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</si>
  <si>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</si>
  <si>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</si>
  <si>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</si>
  <si>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</si>
  <si>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</si>
  <si>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</si>
  <si>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</si>
  <si>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</si>
  <si>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</si>
  <si>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</si>
  <si>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</si>
  <si>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</si>
  <si>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</si>
  <si>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</si>
  <si>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</si>
  <si>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</si>
  <si>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</si>
  <si>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</si>
  <si>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</si>
  <si>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</si>
  <si>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</si>
  <si>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</si>
  <si>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</si>
  <si>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</si>
  <si>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</si>
  <si>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</si>
  <si>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</si>
  <si>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</si>
  <si>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</si>
  <si>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</si>
  <si>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</si>
  <si>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</si>
  <si>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</si>
  <si>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</si>
  <si>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</si>
  <si>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</si>
  <si>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</si>
  <si>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</si>
  <si>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</si>
  <si>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</si>
  <si>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</si>
  <si>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</si>
  <si>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</si>
  <si>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</si>
  <si>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</si>
  <si>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</si>
  <si>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</si>
  <si>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</si>
  <si>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</si>
  <si>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</si>
  <si>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</si>
  <si>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</si>
  <si>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</si>
  <si>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</si>
  <si>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</si>
  <si>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</si>
  <si>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</si>
  <si>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</si>
  <si>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</si>
  <si>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</si>
  <si>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</si>
  <si>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</si>
  <si>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</si>
  <si>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</si>
  <si>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</si>
  <si>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</si>
  <si>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</si>
  <si>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</si>
  <si>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</si>
  <si>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</si>
  <si>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</si>
  <si>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</si>
  <si>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</si>
  <si>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</si>
  <si>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</si>
  <si>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</si>
  <si>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</si>
  <si>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</si>
  <si>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</si>
  <si>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</si>
  <si>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</si>
  <si>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</si>
  <si>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</si>
  <si>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</si>
  <si>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</si>
  <si>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</si>
  <si>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</si>
  <si>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</si>
  <si>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</si>
  <si>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</si>
  <si>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</si>
  <si>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</si>
  <si>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</si>
  <si>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</si>
  <si>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</si>
  <si>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</si>
  <si>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</si>
  <si>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</si>
  <si>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</si>
  <si>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</si>
  <si>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</si>
  <si>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</si>
  <si>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</si>
  <si>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</si>
  <si>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</si>
  <si>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</si>
  <si>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</si>
  <si>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</si>
  <si>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</si>
  <si>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</si>
  <si>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</si>
  <si>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</si>
  <si>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</si>
  <si>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</si>
  <si>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</si>
  <si>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</si>
  <si>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</si>
  <si>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</si>
  <si>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</si>
  <si>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</si>
  <si>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</si>
  <si>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</si>
  <si>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</si>
  <si>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</si>
  <si>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</si>
  <si>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</si>
  <si>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</si>
  <si>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</si>
  <si>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</si>
  <si>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</si>
  <si>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</si>
  <si>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</si>
  <si>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</si>
  <si>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</si>
  <si>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</si>
  <si>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</si>
  <si>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</si>
  <si>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</si>
  <si>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</si>
  <si>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</si>
  <si>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</si>
  <si>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</si>
  <si>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</si>
  <si>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</si>
  <si>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</si>
  <si>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</si>
  <si>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</si>
  <si>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</si>
  <si>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</si>
  <si>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</si>
  <si>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</si>
  <si>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</si>
  <si>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</si>
  <si>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</si>
  <si>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</si>
  <si>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</si>
  <si>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</si>
  <si>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</si>
  <si>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</si>
  <si>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</si>
  <si>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</si>
  <si>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</si>
  <si>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</si>
  <si>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</si>
  <si>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</si>
  <si>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</si>
  <si>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</si>
  <si>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</si>
  <si>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</si>
  <si>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</si>
  <si>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</si>
  <si>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</si>
  <si>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</si>
  <si>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</si>
  <si>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</si>
  <si>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</si>
  <si>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</si>
  <si>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</si>
  <si>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</si>
  <si>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</si>
  <si>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</si>
  <si>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</si>
  <si>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</si>
  <si>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</si>
  <si>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</si>
  <si>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</si>
  <si>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</si>
  <si>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</si>
  <si>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</si>
  <si>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</si>
  <si>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</si>
  <si>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</si>
  <si>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</si>
  <si>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</si>
  <si>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</si>
  <si>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</si>
  <si>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</si>
  <si>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</si>
  <si>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</si>
  <si>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</si>
  <si>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</si>
  <si>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</si>
  <si>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</si>
  <si>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</si>
  <si>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</si>
  <si>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</si>
  <si>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</si>
  <si>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</si>
  <si>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</si>
  <si>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</si>
  <si>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</si>
  <si>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</si>
  <si>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</si>
  <si>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</si>
  <si>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</si>
  <si>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</si>
  <si>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</si>
  <si>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</si>
  <si>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</si>
  <si>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</si>
  <si>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</si>
  <si>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</si>
  <si>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</si>
  <si>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</si>
  <si>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</si>
  <si>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</si>
  <si>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</si>
  <si>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</si>
  <si>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</si>
  <si>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</si>
  <si>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</si>
  <si>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</si>
  <si>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</si>
  <si>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</si>
  <si>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</si>
  <si>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</si>
  <si>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</si>
  <si>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</si>
  <si>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Giá trị kỳ báo cáo:</t>
  </si>
  <si>
    <t>1. Tên Công ty quản lý quỹ: Công ty Cổ phần Quản lý Quỹ Kỹ Thương</t>
  </si>
  <si>
    <t>2. Tên Ngân hàng giám sát: Ngân hàng TMCP Đầu tư và Phát triển Việt Nam - Chi nhánh Hà Thành</t>
  </si>
  <si>
    <t>3. Tên Quỹ: Quỹ Đầu tư Trái phiếu Linh hoạt Techcom</t>
  </si>
  <si>
    <t>Tiền gửi có kỳ hạn dưới 3 tháng</t>
  </si>
  <si>
    <t>2261</t>
  </si>
  <si>
    <t>2251.10</t>
  </si>
  <si>
    <t>2251.1</t>
  </si>
  <si>
    <t>2251.2</t>
  </si>
  <si>
    <t>2251.3</t>
  </si>
  <si>
    <t>2251.4</t>
  </si>
  <si>
    <t>2251.5</t>
  </si>
  <si>
    <t>2251.6</t>
  </si>
  <si>
    <t>2251.7</t>
  </si>
  <si>
    <t>2251.8</t>
  </si>
  <si>
    <t>2251.9</t>
  </si>
  <si>
    <t>2251.11</t>
  </si>
  <si>
    <t>2251.12</t>
  </si>
  <si>
    <t>2251.13</t>
  </si>
  <si>
    <t>2251.14</t>
  </si>
  <si>
    <t xml:space="preserve">     CII120018       </t>
  </si>
  <si>
    <t xml:space="preserve">     HDG121001       </t>
  </si>
  <si>
    <t xml:space="preserve">     MSN120007       </t>
  </si>
  <si>
    <t xml:space="preserve">     MSN12001        </t>
  </si>
  <si>
    <t xml:space="preserve">     MSN120010       </t>
  </si>
  <si>
    <t xml:space="preserve">     MSN120011       </t>
  </si>
  <si>
    <t xml:space="preserve">     MSN12002        </t>
  </si>
  <si>
    <t xml:space="preserve">     MSN12003        </t>
  </si>
  <si>
    <t xml:space="preserve">     MSN12005        </t>
  </si>
  <si>
    <t xml:space="preserve">     MSN121015       </t>
  </si>
  <si>
    <t xml:space="preserve">     NVL122001       </t>
  </si>
  <si>
    <t xml:space="preserve">     VIC121003       </t>
  </si>
  <si>
    <t xml:space="preserve">     VIC121004       </t>
  </si>
  <si>
    <t xml:space="preserve">     VIC121005       </t>
  </si>
  <si>
    <t>4. Ngày lập báo cáo: 05/12/2022</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</si>
</sst>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0.0_);_(* \(#,##0.0\);_(* &quot;-&quot;??_);_(@_)"/>
    <numFmt numFmtId="187" formatCode="_(* #,##0_);_(* \(#,##0\);_(* &quot;-&quot;??_);_(@_)"/>
    <numFmt numFmtId="188" formatCode="0.0%"/>
  </numFmts>
  <fonts count="46">
    <font>
      <sz val="10"/>
      <name val="Arial"/>
      <family val="0"/>
    </font>
    <font>
      <sz val="12"/>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185"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0" fontId="30" fillId="28" borderId="2"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1">
    <xf numFmtId="0" fontId="0" fillId="0" borderId="0" xfId="0" applyAlignment="1">
      <alignment/>
    </xf>
    <xf numFmtId="0" fontId="1" fillId="0" borderId="0" xfId="0" applyFont="1" applyAlignment="1">
      <alignment horizontal="left"/>
    </xf>
    <xf numFmtId="0" fontId="1" fillId="0" borderId="0" xfId="0" applyFont="1" applyAlignment="1">
      <alignment horizontal="right"/>
    </xf>
    <xf numFmtId="0" fontId="3" fillId="0" borderId="10" xfId="0" applyFont="1" applyBorder="1" applyAlignment="1">
      <alignment horizontal="center" vertical="justify"/>
    </xf>
    <xf numFmtId="0" fontId="1" fillId="0" borderId="10" xfId="0" applyFont="1" applyBorder="1" applyAlignment="1">
      <alignment horizontal="center"/>
    </xf>
    <xf numFmtId="0" fontId="1"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33" borderId="10" xfId="0" applyFont="1" applyFill="1" applyBorder="1" applyAlignment="1">
      <alignment horizontal="left"/>
    </xf>
    <xf numFmtId="0" fontId="1" fillId="0" borderId="0" xfId="0" applyFont="1" applyAlignment="1">
      <alignment horizontal="left"/>
    </xf>
    <xf numFmtId="0" fontId="1" fillId="0" borderId="0" xfId="0" applyFont="1" applyAlignment="1">
      <alignment horizontal="right"/>
    </xf>
    <xf numFmtId="187" fontId="3" fillId="33" borderId="10" xfId="41" applyNumberFormat="1" applyFont="1" applyFill="1" applyBorder="1" applyAlignment="1">
      <alignment horizontal="center" vertical="justify"/>
    </xf>
    <xf numFmtId="187" fontId="3" fillId="0" borderId="10" xfId="41" applyNumberFormat="1" applyFont="1" applyBorder="1" applyAlignment="1">
      <alignment horizontal="left"/>
    </xf>
    <xf numFmtId="187" fontId="1" fillId="0" borderId="10" xfId="41" applyNumberFormat="1" applyFont="1" applyBorder="1" applyAlignment="1">
      <alignment horizontal="left"/>
    </xf>
    <xf numFmtId="187" fontId="1" fillId="33" borderId="10" xfId="41" applyNumberFormat="1" applyFont="1" applyFill="1" applyBorder="1" applyAlignment="1">
      <alignment horizontal="left"/>
    </xf>
    <xf numFmtId="187" fontId="0" fillId="0" borderId="0" xfId="41" applyNumberFormat="1" applyFont="1" applyAlignment="1">
      <alignment/>
    </xf>
    <xf numFmtId="10" fontId="3" fillId="33" borderId="10" xfId="59" applyNumberFormat="1" applyFont="1" applyFill="1" applyBorder="1" applyAlignment="1">
      <alignment horizontal="right" vertical="justify"/>
    </xf>
    <xf numFmtId="10" fontId="3" fillId="0" borderId="10" xfId="59" applyNumberFormat="1" applyFont="1" applyBorder="1" applyAlignment="1">
      <alignment horizontal="right"/>
    </xf>
    <xf numFmtId="10" fontId="1" fillId="0" borderId="10" xfId="59" applyNumberFormat="1" applyFont="1" applyBorder="1" applyAlignment="1">
      <alignment horizontal="right"/>
    </xf>
    <xf numFmtId="10" fontId="1" fillId="33" borderId="10" xfId="59" applyNumberFormat="1" applyFont="1" applyFill="1" applyBorder="1" applyAlignment="1">
      <alignment horizontal="right"/>
    </xf>
    <xf numFmtId="10" fontId="0" fillId="0" borderId="0" xfId="59" applyNumberFormat="1" applyFont="1" applyAlignment="1">
      <alignment horizontal="right"/>
    </xf>
    <xf numFmtId="0" fontId="1" fillId="0" borderId="10" xfId="0" applyFont="1" applyBorder="1" applyAlignment="1">
      <alignment horizontal="left"/>
    </xf>
    <xf numFmtId="185" fontId="1" fillId="0" borderId="10" xfId="41" applyNumberFormat="1" applyFont="1" applyBorder="1" applyAlignment="1">
      <alignment horizontal="left"/>
    </xf>
    <xf numFmtId="187" fontId="1" fillId="0" borderId="10" xfId="41" applyNumberFormat="1" applyFont="1" applyBorder="1" applyAlignment="1">
      <alignment horizontal="left"/>
    </xf>
    <xf numFmtId="0" fontId="1" fillId="0" borderId="10" xfId="0" applyFont="1" applyBorder="1" applyAlignment="1" quotePrefix="1">
      <alignment horizontal="left"/>
    </xf>
    <xf numFmtId="0" fontId="0" fillId="0" borderId="0" xfId="0" applyAlignment="1">
      <alignment/>
    </xf>
    <xf numFmtId="0" fontId="1" fillId="0" borderId="10" xfId="0" applyFont="1" applyBorder="1" applyAlignment="1">
      <alignment horizontal="left" wrapText="1"/>
    </xf>
    <xf numFmtId="0" fontId="3" fillId="0" borderId="10" xfId="0" applyFont="1" applyBorder="1" applyAlignment="1">
      <alignment horizontal="left" wrapText="1"/>
    </xf>
    <xf numFmtId="185" fontId="1" fillId="0" borderId="10" xfId="41" applyFont="1" applyBorder="1" applyAlignment="1">
      <alignment horizontal="right"/>
    </xf>
    <xf numFmtId="187" fontId="1" fillId="0" borderId="10" xfId="41" applyNumberFormat="1" applyFont="1" applyBorder="1" applyAlignment="1">
      <alignment horizontal="right"/>
    </xf>
    <xf numFmtId="0" fontId="1" fillId="0" borderId="0" xfId="0" applyFont="1" applyAlignment="1">
      <alignment/>
    </xf>
    <xf numFmtId="0" fontId="1" fillId="0" borderId="0" xfId="0" applyFont="1" applyAlignment="1">
      <alignment/>
    </xf>
    <xf numFmtId="0" fontId="1" fillId="0" borderId="11" xfId="0" applyFont="1" applyBorder="1" applyAlignment="1">
      <alignment horizontal="left"/>
    </xf>
    <xf numFmtId="0" fontId="1" fillId="0" borderId="12" xfId="0" applyFont="1" applyBorder="1" applyAlignment="1">
      <alignment horizontal="left"/>
    </xf>
    <xf numFmtId="187" fontId="1" fillId="0" borderId="13" xfId="41" applyNumberFormat="1" applyFont="1" applyBorder="1" applyAlignment="1">
      <alignment horizontal="left"/>
    </xf>
    <xf numFmtId="187" fontId="1" fillId="0" borderId="14" xfId="41" applyNumberFormat="1" applyFont="1" applyBorder="1" applyAlignment="1">
      <alignment horizontal="left"/>
    </xf>
    <xf numFmtId="185" fontId="1" fillId="0" borderId="15" xfId="41" applyNumberFormat="1" applyFont="1" applyBorder="1" applyAlignment="1">
      <alignment horizontal="left"/>
    </xf>
    <xf numFmtId="41" fontId="1" fillId="34" borderId="14" xfId="0" applyNumberFormat="1" applyFont="1" applyFill="1" applyBorder="1" applyAlignment="1" applyProtection="1">
      <alignment horizontal="right" vertical="center" wrapText="1"/>
      <protection/>
    </xf>
    <xf numFmtId="187" fontId="0" fillId="0" borderId="0" xfId="0" applyNumberFormat="1" applyAlignment="1">
      <alignment/>
    </xf>
    <xf numFmtId="187" fontId="3" fillId="0" borderId="10" xfId="41" applyNumberFormat="1" applyFont="1" applyFill="1" applyBorder="1" applyAlignment="1">
      <alignment horizontal="left"/>
    </xf>
    <xf numFmtId="187" fontId="1" fillId="0" borderId="10" xfId="41" applyNumberFormat="1" applyFont="1" applyFill="1" applyBorder="1" applyAlignment="1">
      <alignment horizontal="left"/>
    </xf>
    <xf numFmtId="0" fontId="3" fillId="33" borderId="10" xfId="0" applyFont="1" applyFill="1" applyBorder="1" applyAlignment="1">
      <alignment horizontal="center" vertical="justify"/>
    </xf>
    <xf numFmtId="187" fontId="3" fillId="33" borderId="10" xfId="41" applyNumberFormat="1" applyFont="1" applyFill="1" applyBorder="1" applyAlignment="1">
      <alignment horizontal="center" vertical="justify"/>
    </xf>
    <xf numFmtId="10" fontId="3" fillId="33" borderId="10" xfId="59" applyNumberFormat="1" applyFont="1" applyFill="1" applyBorder="1" applyAlignment="1">
      <alignment horizontal="center" vertical="justify"/>
    </xf>
    <xf numFmtId="0" fontId="0" fillId="0" borderId="0" xfId="0" applyFont="1" applyAlignment="1">
      <alignment/>
    </xf>
    <xf numFmtId="187" fontId="0" fillId="0" borderId="0" xfId="41" applyNumberFormat="1" applyFont="1" applyAlignment="1">
      <alignment/>
    </xf>
    <xf numFmtId="10" fontId="0" fillId="0" borderId="0" xfId="59" applyNumberFormat="1" applyFont="1" applyAlignment="1">
      <alignment/>
    </xf>
    <xf numFmtId="0" fontId="3" fillId="0" borderId="10" xfId="0" applyFont="1" applyBorder="1" applyAlignment="1">
      <alignment horizontal="left"/>
    </xf>
    <xf numFmtId="187" fontId="3" fillId="0" borderId="10" xfId="41" applyNumberFormat="1" applyFont="1" applyBorder="1" applyAlignment="1">
      <alignment horizontal="left"/>
    </xf>
    <xf numFmtId="10" fontId="3" fillId="0" borderId="10" xfId="59" applyNumberFormat="1" applyFont="1" applyBorder="1" applyAlignment="1">
      <alignment horizontal="right"/>
    </xf>
    <xf numFmtId="10" fontId="1" fillId="0" borderId="10" xfId="59" applyNumberFormat="1" applyFont="1" applyBorder="1" applyAlignment="1">
      <alignment horizontal="right"/>
    </xf>
    <xf numFmtId="187" fontId="0" fillId="0" borderId="0" xfId="0" applyNumberFormat="1" applyFont="1" applyAlignment="1">
      <alignment/>
    </xf>
    <xf numFmtId="185" fontId="1" fillId="0" borderId="10" xfId="41" applyNumberFormat="1" applyFont="1" applyBorder="1" applyAlignment="1">
      <alignment horizontal="left"/>
    </xf>
    <xf numFmtId="0" fontId="1" fillId="33" borderId="10" xfId="0" applyFont="1" applyFill="1" applyBorder="1" applyAlignment="1">
      <alignment horizontal="left"/>
    </xf>
    <xf numFmtId="187" fontId="1" fillId="33" borderId="10" xfId="41" applyNumberFormat="1" applyFont="1" applyFill="1" applyBorder="1" applyAlignment="1">
      <alignment horizontal="left"/>
    </xf>
    <xf numFmtId="10" fontId="1" fillId="33" borderId="10" xfId="59" applyNumberFormat="1" applyFont="1" applyFill="1" applyBorder="1" applyAlignment="1">
      <alignment horizontal="right"/>
    </xf>
    <xf numFmtId="10" fontId="0" fillId="0" borderId="0" xfId="59" applyNumberFormat="1" applyFont="1" applyAlignment="1">
      <alignment horizontal="right"/>
    </xf>
    <xf numFmtId="0" fontId="1" fillId="0" borderId="11" xfId="0" applyFont="1" applyBorder="1" applyAlignment="1">
      <alignment horizontal="left"/>
    </xf>
    <xf numFmtId="185" fontId="0" fillId="0" borderId="0" xfId="41" applyFont="1" applyAlignment="1">
      <alignment/>
    </xf>
    <xf numFmtId="187" fontId="1" fillId="34" borderId="10" xfId="41" applyNumberFormat="1" applyFont="1" applyFill="1" applyBorder="1" applyAlignment="1">
      <alignment horizontal="left"/>
    </xf>
    <xf numFmtId="187" fontId="1" fillId="0" borderId="15" xfId="41" applyNumberFormat="1" applyFont="1" applyBorder="1" applyAlignment="1">
      <alignment horizontal="left"/>
    </xf>
    <xf numFmtId="0" fontId="1" fillId="0" borderId="13" xfId="0" applyFont="1" applyBorder="1" applyAlignment="1">
      <alignment horizontal="left"/>
    </xf>
    <xf numFmtId="0" fontId="1" fillId="0" borderId="14" xfId="0" applyFont="1" applyBorder="1" applyAlignment="1" quotePrefix="1">
      <alignment horizontal="left"/>
    </xf>
    <xf numFmtId="0" fontId="5" fillId="0" borderId="0" xfId="0" applyFont="1" applyAlignment="1">
      <alignment horizontal="center" vertical="justify"/>
    </xf>
    <xf numFmtId="0" fontId="3"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1" fillId="0" borderId="0" xfId="0" applyFont="1" applyAlignment="1">
      <alignment horizontal="left"/>
    </xf>
    <xf numFmtId="0" fontId="3" fillId="0" borderId="10" xfId="0" applyFont="1" applyBorder="1" applyAlignment="1">
      <alignment horizontal="left"/>
    </xf>
    <xf numFmtId="0" fontId="3" fillId="33" borderId="10" xfId="0" applyFont="1" applyFill="1" applyBorder="1" applyAlignment="1">
      <alignment horizontal="center" vertic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zoomScalePageLayoutView="0" workbookViewId="0" topLeftCell="A1">
      <selection activeCell="C12" sqref="C12"/>
    </sheetView>
  </sheetViews>
  <sheetFormatPr defaultColWidth="9.140625" defaultRowHeight="12.75"/>
  <cols>
    <col min="1" max="1" width="32.8515625" style="0" customWidth="1"/>
    <col min="2" max="2" width="8.7109375" style="0" customWidth="1"/>
    <col min="3" max="3" width="81.140625" style="0" customWidth="1"/>
    <col min="4" max="4" width="37.00390625" style="0" customWidth="1"/>
  </cols>
  <sheetData>
    <row r="1" spans="1:4" ht="15" customHeight="1">
      <c r="A1" s="66" t="s">
        <v>0</v>
      </c>
      <c r="B1" s="66"/>
      <c r="C1" s="66"/>
      <c r="D1" s="66"/>
    </row>
    <row r="2" spans="1:4" ht="9" customHeight="1">
      <c r="A2" s="66"/>
      <c r="B2" s="66"/>
      <c r="C2" s="66"/>
      <c r="D2" s="66"/>
    </row>
    <row r="3" spans="1:4" ht="15" customHeight="1">
      <c r="A3" s="1" t="s">
        <v>1</v>
      </c>
      <c r="B3" s="1" t="s">
        <v>1</v>
      </c>
      <c r="C3" s="2" t="s">
        <v>2</v>
      </c>
      <c r="D3" s="10" t="s">
        <v>335</v>
      </c>
    </row>
    <row r="4" spans="1:4" ht="15" customHeight="1">
      <c r="A4" s="1" t="s">
        <v>1</v>
      </c>
      <c r="B4" s="1" t="s">
        <v>1</v>
      </c>
      <c r="C4" s="11" t="s">
        <v>336</v>
      </c>
      <c r="D4" s="1">
        <v>11</v>
      </c>
    </row>
    <row r="5" spans="1:4" ht="15" customHeight="1">
      <c r="A5" s="1" t="s">
        <v>1</v>
      </c>
      <c r="B5" s="1" t="s">
        <v>1</v>
      </c>
      <c r="C5" s="2" t="s">
        <v>3</v>
      </c>
      <c r="D5" s="1">
        <v>2022</v>
      </c>
    </row>
    <row r="6" spans="1:4" ht="15" customHeight="1">
      <c r="A6" s="1" t="s">
        <v>1</v>
      </c>
      <c r="B6" s="1" t="s">
        <v>1</v>
      </c>
      <c r="C6" s="1" t="s">
        <v>1</v>
      </c>
      <c r="D6" s="1" t="s">
        <v>1</v>
      </c>
    </row>
    <row r="7" spans="1:4" ht="15" customHeight="1">
      <c r="A7" s="31" t="s">
        <v>337</v>
      </c>
      <c r="B7" s="32"/>
      <c r="C7" s="1"/>
      <c r="D7" s="1" t="s">
        <v>1</v>
      </c>
    </row>
    <row r="8" spans="1:4" ht="15" customHeight="1">
      <c r="A8" s="31" t="s">
        <v>338</v>
      </c>
      <c r="B8" s="32"/>
      <c r="C8" s="1"/>
      <c r="D8" s="1" t="s">
        <v>1</v>
      </c>
    </row>
    <row r="9" spans="1:4" ht="15" customHeight="1">
      <c r="A9" s="31" t="s">
        <v>339</v>
      </c>
      <c r="B9" s="32"/>
      <c r="C9" s="1"/>
      <c r="D9" s="1" t="s">
        <v>1</v>
      </c>
    </row>
    <row r="10" spans="1:4" ht="15" customHeight="1">
      <c r="A10" s="67" t="s">
        <v>370</v>
      </c>
      <c r="B10" s="68"/>
      <c r="C10" s="1"/>
      <c r="D10" s="1" t="s">
        <v>1</v>
      </c>
    </row>
    <row r="11" spans="1:4" ht="15" customHeight="1">
      <c r="A11" s="1" t="s">
        <v>1</v>
      </c>
      <c r="B11" s="1" t="s">
        <v>1</v>
      </c>
      <c r="C11" s="1" t="s">
        <v>1</v>
      </c>
      <c r="D11" s="1" t="s">
        <v>1</v>
      </c>
    </row>
    <row r="12" spans="1:4" ht="15" customHeight="1">
      <c r="A12" s="1" t="s">
        <v>1</v>
      </c>
      <c r="B12" s="1" t="s">
        <v>1</v>
      </c>
      <c r="C12" s="1" t="s">
        <v>1</v>
      </c>
      <c r="D12" s="1" t="s">
        <v>4</v>
      </c>
    </row>
    <row r="13" spans="1:4" ht="15" customHeight="1">
      <c r="A13" s="1" t="s">
        <v>1</v>
      </c>
      <c r="B13" s="3" t="s">
        <v>5</v>
      </c>
      <c r="C13" s="3" t="s">
        <v>6</v>
      </c>
      <c r="D13" s="3" t="s">
        <v>7</v>
      </c>
    </row>
    <row r="14" spans="1:4" ht="15" customHeight="1">
      <c r="A14" s="1" t="s">
        <v>1</v>
      </c>
      <c r="B14" s="4" t="s">
        <v>8</v>
      </c>
      <c r="C14" s="5" t="s">
        <v>9</v>
      </c>
      <c r="D14" s="5" t="s">
        <v>10</v>
      </c>
    </row>
    <row r="15" spans="1:4" ht="15" customHeight="1">
      <c r="A15" s="1" t="s">
        <v>1</v>
      </c>
      <c r="B15" s="4" t="s">
        <v>11</v>
      </c>
      <c r="C15" s="5" t="s">
        <v>12</v>
      </c>
      <c r="D15" s="5" t="s">
        <v>13</v>
      </c>
    </row>
    <row r="16" spans="1:4" ht="15" customHeight="1">
      <c r="A16" s="1" t="s">
        <v>1</v>
      </c>
      <c r="B16" s="4" t="s">
        <v>14</v>
      </c>
      <c r="C16" s="5" t="s">
        <v>15</v>
      </c>
      <c r="D16" s="5" t="s">
        <v>16</v>
      </c>
    </row>
    <row r="17" spans="1:4" ht="15" customHeight="1">
      <c r="A17" s="1" t="s">
        <v>1</v>
      </c>
      <c r="B17" s="4" t="s">
        <v>17</v>
      </c>
      <c r="C17" s="5" t="s">
        <v>18</v>
      </c>
      <c r="D17" s="5" t="s">
        <v>19</v>
      </c>
    </row>
    <row r="18" spans="1:4" ht="15" customHeight="1">
      <c r="A18" s="1" t="s">
        <v>1</v>
      </c>
      <c r="B18" s="4" t="s">
        <v>20</v>
      </c>
      <c r="C18" s="5" t="s">
        <v>21</v>
      </c>
      <c r="D18" s="5" t="s">
        <v>22</v>
      </c>
    </row>
    <row r="19" spans="1:4" ht="15" customHeight="1">
      <c r="A19" s="1"/>
      <c r="B19" s="4" t="s">
        <v>23</v>
      </c>
      <c r="C19" s="5" t="s">
        <v>24</v>
      </c>
      <c r="D19" s="5" t="s">
        <v>25</v>
      </c>
    </row>
    <row r="20" spans="1:4" ht="15" customHeight="1">
      <c r="A20" s="1"/>
      <c r="B20" s="4" t="s">
        <v>26</v>
      </c>
      <c r="C20" s="5" t="s">
        <v>27</v>
      </c>
      <c r="D20" s="5" t="s">
        <v>28</v>
      </c>
    </row>
    <row r="21" spans="1:4" ht="15" customHeight="1">
      <c r="A21" s="1"/>
      <c r="B21" s="4" t="s">
        <v>29</v>
      </c>
      <c r="C21" s="5" t="s">
        <v>30</v>
      </c>
      <c r="D21" s="5" t="s">
        <v>31</v>
      </c>
    </row>
    <row r="22" spans="1:4" ht="15" customHeight="1">
      <c r="A22" s="1"/>
      <c r="B22" s="4" t="s">
        <v>32</v>
      </c>
      <c r="C22" s="5" t="s">
        <v>33</v>
      </c>
      <c r="D22" s="5" t="s">
        <v>34</v>
      </c>
    </row>
    <row r="23" spans="1:4" ht="15" customHeight="1">
      <c r="A23" s="1"/>
      <c r="B23" s="4" t="s">
        <v>35</v>
      </c>
      <c r="C23" s="5" t="s">
        <v>36</v>
      </c>
      <c r="D23" s="5" t="s">
        <v>37</v>
      </c>
    </row>
    <row r="24" spans="1:4" ht="15" customHeight="1">
      <c r="A24" s="1"/>
      <c r="B24" s="4" t="s">
        <v>38</v>
      </c>
      <c r="C24" s="5" t="s">
        <v>39</v>
      </c>
      <c r="D24" s="5" t="s">
        <v>40</v>
      </c>
    </row>
    <row r="25" spans="1:4" ht="15" customHeight="1">
      <c r="A25" s="1"/>
      <c r="B25" s="4" t="s">
        <v>41</v>
      </c>
      <c r="C25" s="5" t="s">
        <v>42</v>
      </c>
      <c r="D25" s="5" t="s">
        <v>43</v>
      </c>
    </row>
    <row r="26" spans="1:4" ht="15" customHeight="1">
      <c r="A26" s="1"/>
      <c r="B26" s="4" t="s">
        <v>44</v>
      </c>
      <c r="C26" s="5" t="s">
        <v>45</v>
      </c>
      <c r="D26" s="5" t="s">
        <v>46</v>
      </c>
    </row>
    <row r="27" spans="1:4" ht="15" customHeight="1">
      <c r="A27" s="1" t="s">
        <v>1</v>
      </c>
      <c r="B27" s="6" t="s">
        <v>47</v>
      </c>
      <c r="C27" s="1" t="s">
        <v>48</v>
      </c>
      <c r="D27" s="1" t="s">
        <v>1</v>
      </c>
    </row>
    <row r="28" spans="1:4" ht="15" customHeight="1">
      <c r="A28" s="1" t="s">
        <v>1</v>
      </c>
      <c r="B28" s="1" t="s">
        <v>1</v>
      </c>
      <c r="C28" s="1" t="s">
        <v>49</v>
      </c>
      <c r="D28" s="1"/>
    </row>
    <row r="29" spans="1:4" ht="15" customHeight="1">
      <c r="A29" s="1" t="s">
        <v>1</v>
      </c>
      <c r="B29" s="1" t="s">
        <v>1</v>
      </c>
      <c r="C29" s="1" t="s">
        <v>50</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32.25" customHeight="1">
      <c r="A33" s="65" t="s">
        <v>51</v>
      </c>
      <c r="B33" s="65"/>
      <c r="C33" s="65" t="s">
        <v>52</v>
      </c>
      <c r="D33" s="65"/>
    </row>
    <row r="34" spans="1:4" ht="15" customHeight="1">
      <c r="A34" s="64" t="s">
        <v>53</v>
      </c>
      <c r="B34" s="64"/>
      <c r="C34" s="64" t="s">
        <v>53</v>
      </c>
      <c r="D34" s="64"/>
    </row>
    <row r="35" spans="1:4" ht="15" customHeight="1">
      <c r="A35" s="1" t="s">
        <v>1</v>
      </c>
      <c r="B35" s="1" t="s">
        <v>1</v>
      </c>
      <c r="C35" s="1" t="s">
        <v>1</v>
      </c>
      <c r="D35" s="1" t="s">
        <v>1</v>
      </c>
    </row>
  </sheetData>
  <sheetProtection/>
  <mergeCells count="6">
    <mergeCell ref="A34:B34"/>
    <mergeCell ref="C33:D33"/>
    <mergeCell ref="C34:D34"/>
    <mergeCell ref="A1:D2"/>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70" t="s">
        <v>5</v>
      </c>
      <c r="B1" s="70" t="s">
        <v>117</v>
      </c>
      <c r="C1" s="70" t="s">
        <v>235</v>
      </c>
      <c r="D1" s="70"/>
      <c r="E1" s="70" t="s">
        <v>236</v>
      </c>
      <c r="F1" s="70"/>
      <c r="G1" s="70" t="s">
        <v>316</v>
      </c>
    </row>
    <row r="2" spans="1:7" ht="15" customHeight="1">
      <c r="A2" s="70"/>
      <c r="B2" s="70"/>
      <c r="C2" s="7" t="s">
        <v>307</v>
      </c>
      <c r="D2" s="7" t="s">
        <v>313</v>
      </c>
      <c r="E2" s="7" t="s">
        <v>307</v>
      </c>
      <c r="F2" s="7" t="s">
        <v>313</v>
      </c>
      <c r="G2" s="70"/>
    </row>
    <row r="3" spans="1:7" ht="15" customHeight="1">
      <c r="A3" s="8" t="s">
        <v>58</v>
      </c>
      <c r="B3" s="8" t="s">
        <v>317</v>
      </c>
      <c r="C3" s="8" t="s">
        <v>1</v>
      </c>
      <c r="D3" s="8" t="s">
        <v>1</v>
      </c>
      <c r="E3" s="8" t="s">
        <v>1</v>
      </c>
      <c r="F3" s="8" t="s">
        <v>1</v>
      </c>
      <c r="G3" s="8" t="s">
        <v>1</v>
      </c>
    </row>
    <row r="4" spans="1:7" ht="15" customHeight="1">
      <c r="A4" s="5" t="s">
        <v>1</v>
      </c>
      <c r="B4" s="5" t="s">
        <v>76</v>
      </c>
      <c r="C4" s="5" t="s">
        <v>1</v>
      </c>
      <c r="D4" s="5" t="s">
        <v>1</v>
      </c>
      <c r="E4" s="5" t="s">
        <v>1</v>
      </c>
      <c r="F4" s="5" t="s">
        <v>1</v>
      </c>
      <c r="G4" s="5" t="s">
        <v>1</v>
      </c>
    </row>
    <row r="5" spans="1:7" ht="15" customHeight="1">
      <c r="A5" s="5" t="s">
        <v>1</v>
      </c>
      <c r="B5" s="5" t="s">
        <v>79</v>
      </c>
      <c r="C5" s="5" t="s">
        <v>1</v>
      </c>
      <c r="D5" s="5" t="s">
        <v>1</v>
      </c>
      <c r="E5" s="5" t="s">
        <v>1</v>
      </c>
      <c r="F5" s="5" t="s">
        <v>1</v>
      </c>
      <c r="G5" s="5" t="s">
        <v>1</v>
      </c>
    </row>
    <row r="6" spans="1:7" ht="15" customHeight="1">
      <c r="A6" s="5" t="s">
        <v>1</v>
      </c>
      <c r="B6" s="5" t="s">
        <v>318</v>
      </c>
      <c r="C6" s="5" t="s">
        <v>1</v>
      </c>
      <c r="D6" s="5" t="s">
        <v>1</v>
      </c>
      <c r="E6" s="5" t="s">
        <v>1</v>
      </c>
      <c r="F6" s="5" t="s">
        <v>1</v>
      </c>
      <c r="G6" s="5" t="s">
        <v>1</v>
      </c>
    </row>
    <row r="7" spans="1:7" ht="15" customHeight="1">
      <c r="A7" s="5" t="s">
        <v>66</v>
      </c>
      <c r="B7" s="5" t="s">
        <v>66</v>
      </c>
      <c r="C7" s="5" t="s">
        <v>66</v>
      </c>
      <c r="D7" s="5" t="s">
        <v>66</v>
      </c>
      <c r="E7" s="5" t="s">
        <v>66</v>
      </c>
      <c r="F7" s="5" t="s">
        <v>66</v>
      </c>
      <c r="G7" s="5" t="s">
        <v>66</v>
      </c>
    </row>
    <row r="8" spans="1:7" ht="15" customHeight="1">
      <c r="A8" s="8" t="s">
        <v>96</v>
      </c>
      <c r="B8" s="8" t="s">
        <v>319</v>
      </c>
      <c r="C8" s="8" t="s">
        <v>1</v>
      </c>
      <c r="D8" s="8" t="s">
        <v>1</v>
      </c>
      <c r="E8" s="8" t="s">
        <v>1</v>
      </c>
      <c r="F8" s="8" t="s">
        <v>1</v>
      </c>
      <c r="G8" s="8" t="s">
        <v>1</v>
      </c>
    </row>
    <row r="9" spans="1:7" ht="15" customHeight="1">
      <c r="A9" s="5" t="s">
        <v>1</v>
      </c>
      <c r="B9" s="5" t="s">
        <v>320</v>
      </c>
      <c r="C9" s="5" t="s">
        <v>1</v>
      </c>
      <c r="D9" s="5" t="s">
        <v>1</v>
      </c>
      <c r="E9" s="5" t="s">
        <v>1</v>
      </c>
      <c r="F9" s="5" t="s">
        <v>1</v>
      </c>
      <c r="G9" s="5" t="s">
        <v>1</v>
      </c>
    </row>
    <row r="10" spans="1:7" ht="15" customHeight="1">
      <c r="A10" s="5" t="s">
        <v>66</v>
      </c>
      <c r="B10" s="5" t="s">
        <v>66</v>
      </c>
      <c r="C10" s="5" t="s">
        <v>66</v>
      </c>
      <c r="D10" s="5" t="s">
        <v>66</v>
      </c>
      <c r="E10" s="5" t="s">
        <v>66</v>
      </c>
      <c r="F10" s="5" t="s">
        <v>66</v>
      </c>
      <c r="G10" s="5" t="s">
        <v>66</v>
      </c>
    </row>
    <row r="11" spans="1:7" ht="15" customHeight="1">
      <c r="A11" s="5" t="s">
        <v>1</v>
      </c>
      <c r="B11" s="5" t="s">
        <v>321</v>
      </c>
      <c r="C11" s="5" t="s">
        <v>1</v>
      </c>
      <c r="D11" s="5" t="s">
        <v>1</v>
      </c>
      <c r="E11" s="5" t="s">
        <v>1</v>
      </c>
      <c r="F11" s="5" t="s">
        <v>1</v>
      </c>
      <c r="G11" s="5" t="s">
        <v>1</v>
      </c>
    </row>
    <row r="12" spans="1:7" ht="15" customHeight="1">
      <c r="A12" s="5" t="s">
        <v>66</v>
      </c>
      <c r="B12" s="5" t="s">
        <v>66</v>
      </c>
      <c r="C12" s="5" t="s">
        <v>66</v>
      </c>
      <c r="D12" s="5" t="s">
        <v>66</v>
      </c>
      <c r="E12" s="5" t="s">
        <v>66</v>
      </c>
      <c r="F12" s="5" t="s">
        <v>66</v>
      </c>
      <c r="G12" s="5" t="s">
        <v>66</v>
      </c>
    </row>
    <row r="13" spans="1:7" ht="15" customHeight="1">
      <c r="A13" s="8" t="s">
        <v>144</v>
      </c>
      <c r="B13" s="8" t="s">
        <v>322</v>
      </c>
      <c r="C13" s="8" t="s">
        <v>1</v>
      </c>
      <c r="D13" s="8" t="s">
        <v>1</v>
      </c>
      <c r="E13" s="8" t="s">
        <v>1</v>
      </c>
      <c r="F13" s="8" t="s">
        <v>1</v>
      </c>
      <c r="G13" s="8" t="s">
        <v>1</v>
      </c>
    </row>
    <row r="14" spans="1:7" ht="15" customHeight="1">
      <c r="A14" s="8" t="s">
        <v>147</v>
      </c>
      <c r="B14" s="8" t="s">
        <v>323</v>
      </c>
      <c r="C14" s="8" t="s">
        <v>1</v>
      </c>
      <c r="D14" s="8" t="s">
        <v>1</v>
      </c>
      <c r="E14" s="8" t="s">
        <v>1</v>
      </c>
      <c r="F14" s="8" t="s">
        <v>1</v>
      </c>
      <c r="G14" s="8" t="s">
        <v>1</v>
      </c>
    </row>
    <row r="15" spans="1:7" ht="15" customHeight="1">
      <c r="A15" s="5" t="s">
        <v>1</v>
      </c>
      <c r="B15" s="5" t="s">
        <v>324</v>
      </c>
      <c r="C15" s="5" t="s">
        <v>1</v>
      </c>
      <c r="D15" s="5" t="s">
        <v>1</v>
      </c>
      <c r="E15" s="5" t="s">
        <v>1</v>
      </c>
      <c r="F15" s="5" t="s">
        <v>1</v>
      </c>
      <c r="G15" s="5" t="s">
        <v>1</v>
      </c>
    </row>
    <row r="16" spans="1:7" ht="15" customHeight="1">
      <c r="A16" s="5" t="s">
        <v>1</v>
      </c>
      <c r="B16" s="5" t="s">
        <v>152</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4.00390625" style="0" customWidth="1"/>
    <col min="6" max="7" width="12.7109375" style="0" customWidth="1"/>
    <col min="8" max="8" width="15.00390625" style="0" customWidth="1"/>
  </cols>
  <sheetData>
    <row r="1" spans="1:8" ht="15" customHeight="1">
      <c r="A1" s="70" t="s">
        <v>5</v>
      </c>
      <c r="B1" s="70" t="s">
        <v>325</v>
      </c>
      <c r="C1" s="70" t="s">
        <v>178</v>
      </c>
      <c r="D1" s="70" t="s">
        <v>179</v>
      </c>
      <c r="E1" s="70"/>
      <c r="F1" s="70" t="s">
        <v>180</v>
      </c>
      <c r="G1" s="70"/>
      <c r="H1" s="70" t="s">
        <v>326</v>
      </c>
    </row>
    <row r="2" spans="1:8" ht="15" customHeight="1">
      <c r="A2" s="70"/>
      <c r="B2" s="70"/>
      <c r="C2" s="70"/>
      <c r="D2" s="7" t="s">
        <v>307</v>
      </c>
      <c r="E2" s="7" t="s">
        <v>313</v>
      </c>
      <c r="F2" s="7" t="s">
        <v>307</v>
      </c>
      <c r="G2" s="7" t="s">
        <v>313</v>
      </c>
      <c r="H2" s="70"/>
    </row>
    <row r="3" spans="1:8" ht="15" customHeight="1">
      <c r="A3" s="8" t="s">
        <v>58</v>
      </c>
      <c r="B3" s="8" t="s">
        <v>327</v>
      </c>
      <c r="C3" s="8" t="s">
        <v>1</v>
      </c>
      <c r="D3" s="8" t="s">
        <v>1</v>
      </c>
      <c r="E3" s="8" t="s">
        <v>1</v>
      </c>
      <c r="F3" s="8" t="s">
        <v>1</v>
      </c>
      <c r="G3" s="8" t="s">
        <v>1</v>
      </c>
      <c r="H3" s="8" t="s">
        <v>1</v>
      </c>
    </row>
    <row r="4" spans="1:8" ht="15" customHeight="1">
      <c r="A4" s="5" t="s">
        <v>66</v>
      </c>
      <c r="B4" s="5" t="s">
        <v>66</v>
      </c>
      <c r="C4" s="5" t="s">
        <v>66</v>
      </c>
      <c r="D4" s="5" t="s">
        <v>66</v>
      </c>
      <c r="E4" s="5" t="s">
        <v>66</v>
      </c>
      <c r="F4" s="5" t="s">
        <v>66</v>
      </c>
      <c r="G4" s="5" t="s">
        <v>66</v>
      </c>
      <c r="H4" s="5" t="s">
        <v>66</v>
      </c>
    </row>
    <row r="5" spans="1:8" ht="15" customHeight="1">
      <c r="A5" s="5" t="s">
        <v>1</v>
      </c>
      <c r="B5" s="5" t="s">
        <v>183</v>
      </c>
      <c r="C5" s="5" t="s">
        <v>1</v>
      </c>
      <c r="D5" s="5" t="s">
        <v>1</v>
      </c>
      <c r="E5" s="5" t="s">
        <v>1</v>
      </c>
      <c r="F5" s="5" t="s">
        <v>1</v>
      </c>
      <c r="G5" s="5" t="s">
        <v>1</v>
      </c>
      <c r="H5" s="5" t="s">
        <v>1</v>
      </c>
    </row>
    <row r="6" spans="1:8" ht="15" customHeight="1">
      <c r="A6" s="8" t="s">
        <v>96</v>
      </c>
      <c r="B6" s="8" t="s">
        <v>328</v>
      </c>
      <c r="C6" s="8" t="s">
        <v>1</v>
      </c>
      <c r="D6" s="8" t="s">
        <v>1</v>
      </c>
      <c r="E6" s="8" t="s">
        <v>1</v>
      </c>
      <c r="F6" s="8" t="s">
        <v>1</v>
      </c>
      <c r="G6" s="8" t="s">
        <v>1</v>
      </c>
      <c r="H6" s="8" t="s">
        <v>1</v>
      </c>
    </row>
    <row r="7" spans="1:8" ht="15" customHeight="1">
      <c r="A7" s="5" t="s">
        <v>66</v>
      </c>
      <c r="B7" s="5" t="s">
        <v>66</v>
      </c>
      <c r="C7" s="5" t="s">
        <v>66</v>
      </c>
      <c r="D7" s="5" t="s">
        <v>66</v>
      </c>
      <c r="E7" s="5" t="s">
        <v>66</v>
      </c>
      <c r="F7" s="5" t="s">
        <v>66</v>
      </c>
      <c r="G7" s="5" t="s">
        <v>66</v>
      </c>
      <c r="H7" s="5" t="s">
        <v>66</v>
      </c>
    </row>
    <row r="8" spans="1:8" ht="15" customHeight="1">
      <c r="A8" s="5" t="s">
        <v>1</v>
      </c>
      <c r="B8" s="5" t="s">
        <v>183</v>
      </c>
      <c r="C8" s="5" t="s">
        <v>1</v>
      </c>
      <c r="D8" s="5" t="s">
        <v>1</v>
      </c>
      <c r="E8" s="5" t="s">
        <v>1</v>
      </c>
      <c r="F8" s="5" t="s">
        <v>1</v>
      </c>
      <c r="G8" s="5" t="s">
        <v>1</v>
      </c>
      <c r="H8" s="5" t="s">
        <v>1</v>
      </c>
    </row>
    <row r="9" spans="1:8" ht="15" customHeight="1">
      <c r="A9" s="8" t="s">
        <v>144</v>
      </c>
      <c r="B9" s="8" t="s">
        <v>329</v>
      </c>
      <c r="C9" s="8" t="s">
        <v>1</v>
      </c>
      <c r="D9" s="8" t="s">
        <v>1</v>
      </c>
      <c r="E9" s="8" t="s">
        <v>1</v>
      </c>
      <c r="F9" s="8" t="s">
        <v>1</v>
      </c>
      <c r="G9" s="8" t="s">
        <v>1</v>
      </c>
      <c r="H9" s="8" t="s">
        <v>1</v>
      </c>
    </row>
    <row r="10" spans="1:8" ht="15" customHeight="1">
      <c r="A10" s="5" t="s">
        <v>66</v>
      </c>
      <c r="B10" s="5" t="s">
        <v>66</v>
      </c>
      <c r="C10" s="5" t="s">
        <v>66</v>
      </c>
      <c r="D10" s="5" t="s">
        <v>66</v>
      </c>
      <c r="E10" s="5" t="s">
        <v>66</v>
      </c>
      <c r="F10" s="5" t="s">
        <v>66</v>
      </c>
      <c r="G10" s="5" t="s">
        <v>66</v>
      </c>
      <c r="H10" s="5" t="s">
        <v>66</v>
      </c>
    </row>
    <row r="11" spans="1:8" ht="15" customHeight="1">
      <c r="A11" s="5" t="s">
        <v>1</v>
      </c>
      <c r="B11" s="5" t="s">
        <v>183</v>
      </c>
      <c r="C11" s="5" t="s">
        <v>1</v>
      </c>
      <c r="D11" s="5" t="s">
        <v>1</v>
      </c>
      <c r="E11" s="5" t="s">
        <v>1</v>
      </c>
      <c r="F11" s="5" t="s">
        <v>1</v>
      </c>
      <c r="G11" s="5" t="s">
        <v>1</v>
      </c>
      <c r="H11" s="5" t="s">
        <v>1</v>
      </c>
    </row>
    <row r="12" spans="1:8" ht="15" customHeight="1">
      <c r="A12" s="8" t="s">
        <v>147</v>
      </c>
      <c r="B12" s="8" t="s">
        <v>330</v>
      </c>
      <c r="C12" s="8" t="s">
        <v>1</v>
      </c>
      <c r="D12" s="8" t="s">
        <v>1</v>
      </c>
      <c r="E12" s="8" t="s">
        <v>1</v>
      </c>
      <c r="F12" s="8" t="s">
        <v>1</v>
      </c>
      <c r="G12" s="8" t="s">
        <v>1</v>
      </c>
      <c r="H12" s="8" t="s">
        <v>1</v>
      </c>
    </row>
    <row r="13" spans="1:8" ht="15" customHeight="1">
      <c r="A13" s="5" t="s">
        <v>66</v>
      </c>
      <c r="B13" s="5" t="s">
        <v>66</v>
      </c>
      <c r="C13" s="5" t="s">
        <v>66</v>
      </c>
      <c r="D13" s="5" t="s">
        <v>66</v>
      </c>
      <c r="E13" s="5" t="s">
        <v>66</v>
      </c>
      <c r="F13" s="5" t="s">
        <v>66</v>
      </c>
      <c r="G13" s="5" t="s">
        <v>66</v>
      </c>
      <c r="H13" s="5" t="s">
        <v>66</v>
      </c>
    </row>
    <row r="14" spans="1:8" ht="15" customHeight="1">
      <c r="A14" s="5" t="s">
        <v>1</v>
      </c>
      <c r="B14" s="5" t="s">
        <v>183</v>
      </c>
      <c r="C14" s="5" t="s">
        <v>1</v>
      </c>
      <c r="D14" s="5" t="s">
        <v>1</v>
      </c>
      <c r="E14" s="5" t="s">
        <v>1</v>
      </c>
      <c r="F14" s="5" t="s">
        <v>1</v>
      </c>
      <c r="G14" s="5" t="s">
        <v>1</v>
      </c>
      <c r="H14" s="5" t="s">
        <v>1</v>
      </c>
    </row>
    <row r="15" spans="1:8" ht="15" customHeight="1">
      <c r="A15" s="8" t="s">
        <v>154</v>
      </c>
      <c r="B15" s="8" t="s">
        <v>331</v>
      </c>
      <c r="C15" s="8" t="s">
        <v>1</v>
      </c>
      <c r="D15" s="8" t="s">
        <v>1</v>
      </c>
      <c r="E15" s="8" t="s">
        <v>1</v>
      </c>
      <c r="F15" s="8" t="s">
        <v>1</v>
      </c>
      <c r="G15" s="8" t="s">
        <v>1</v>
      </c>
      <c r="H15" s="8" t="s">
        <v>1</v>
      </c>
    </row>
    <row r="16" spans="1:8" ht="15" customHeight="1">
      <c r="A16" s="5" t="s">
        <v>66</v>
      </c>
      <c r="B16" s="5" t="s">
        <v>66</v>
      </c>
      <c r="C16" s="5" t="s">
        <v>66</v>
      </c>
      <c r="D16" s="5" t="s">
        <v>66</v>
      </c>
      <c r="E16" s="5" t="s">
        <v>66</v>
      </c>
      <c r="F16" s="5" t="s">
        <v>66</v>
      </c>
      <c r="G16" s="5" t="s">
        <v>66</v>
      </c>
      <c r="H16" s="5" t="s">
        <v>66</v>
      </c>
    </row>
    <row r="17" spans="1:8" ht="15" customHeight="1">
      <c r="A17" s="5" t="s">
        <v>1</v>
      </c>
      <c r="B17" s="5" t="s">
        <v>183</v>
      </c>
      <c r="C17" s="5" t="s">
        <v>1</v>
      </c>
      <c r="D17" s="5" t="s">
        <v>1</v>
      </c>
      <c r="E17" s="5" t="s">
        <v>1</v>
      </c>
      <c r="F17" s="5" t="s">
        <v>1</v>
      </c>
      <c r="G17" s="5" t="s">
        <v>1</v>
      </c>
      <c r="H17" s="5" t="s">
        <v>1</v>
      </c>
    </row>
    <row r="18" spans="1:8" ht="15" customHeight="1">
      <c r="A18" s="8" t="s">
        <v>157</v>
      </c>
      <c r="B18" s="8" t="s">
        <v>332</v>
      </c>
      <c r="C18" s="8" t="s">
        <v>1</v>
      </c>
      <c r="D18" s="8" t="s">
        <v>1</v>
      </c>
      <c r="E18" s="8" t="s">
        <v>1</v>
      </c>
      <c r="F18" s="8" t="s">
        <v>1</v>
      </c>
      <c r="G18" s="8" t="s">
        <v>1</v>
      </c>
      <c r="H18" s="8" t="s">
        <v>1</v>
      </c>
    </row>
    <row r="19" spans="1:8" ht="15" customHeight="1">
      <c r="A19" s="5" t="s">
        <v>66</v>
      </c>
      <c r="B19" s="5" t="s">
        <v>66</v>
      </c>
      <c r="C19" s="5" t="s">
        <v>66</v>
      </c>
      <c r="D19" s="5" t="s">
        <v>66</v>
      </c>
      <c r="E19" s="5" t="s">
        <v>66</v>
      </c>
      <c r="F19" s="5" t="s">
        <v>66</v>
      </c>
      <c r="G19" s="5" t="s">
        <v>66</v>
      </c>
      <c r="H19" s="5" t="s">
        <v>66</v>
      </c>
    </row>
    <row r="20" spans="1:8" ht="15" customHeight="1">
      <c r="A20" s="5" t="s">
        <v>1</v>
      </c>
      <c r="B20" s="5" t="s">
        <v>183</v>
      </c>
      <c r="C20" s="5" t="s">
        <v>1</v>
      </c>
      <c r="D20" s="5" t="s">
        <v>1</v>
      </c>
      <c r="E20" s="5" t="s">
        <v>1</v>
      </c>
      <c r="F20" s="5" t="s">
        <v>1</v>
      </c>
      <c r="G20" s="5" t="s">
        <v>1</v>
      </c>
      <c r="H20" s="5" t="s">
        <v>1</v>
      </c>
    </row>
    <row r="21" spans="1:8" ht="15" customHeight="1">
      <c r="A21" s="8" t="s">
        <v>160</v>
      </c>
      <c r="B21" s="8" t="s">
        <v>333</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H21" sqref="H21"/>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7" t="s">
        <v>5</v>
      </c>
      <c r="B1" s="7" t="s">
        <v>334</v>
      </c>
      <c r="C1" s="7" t="s">
        <v>6</v>
      </c>
    </row>
    <row r="2" spans="1:3" ht="15" customHeight="1">
      <c r="A2" s="5" t="s">
        <v>66</v>
      </c>
      <c r="B2" s="5" t="s">
        <v>66</v>
      </c>
      <c r="C2" s="5" t="s">
        <v>66</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{'SheetId':'0e67e680-b807-4d33-99c0-7b78881f5ae3','UId':'9cbd5645-d1cc-4c66-9f84-d2f549c40baa','Col':4,'Row':3,'Format':'numberic','Value':'8493450529','TargetCode':''}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{'SheetId':'0e67e680-b807-4d33-99c0-7b78881f5ae3','UId':'99e568e1-5c2c-4711-855d-7b59f3d1cab6','Col':5,'Row':3,'Format':'numberic','Value':'24486061879','TargetCode':''}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{'SheetId':'0e67e680-b807-4d33-99c0-7b78881f5ae3','UId':'c69da7a3-02da-4c71-9ebc-1684c54f1afc','Col':6,'Row':3,'Format':'numberic','Value':'0.56117736183089','TargetCode':''}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{'SheetId':'0e67e680-b807-4d33-99c0-7b78881f5ae3','UId':'6d8a8286-837d-4b56-8e74-bffdec60ea94','Col':5,'Row':4,'Format':'numberic','Value':'10000000000','TargetCode':''}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{'SheetId':'0e67e680-b807-4d33-99c0-7b78881f5ae3','UId':'ff256832-31a8-4b18-a932-43bc9d1665b9','Col':4,'Row':6,'ColDynamic':4,'RowDynamic':5,'Format':'numberic','Value':'8493450529','TargetCode':''}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{'SheetId':'0e67e680-b807-4d33-99c0-7b78881f5ae3','UId':'a91ef888-5216-4368-893d-4bf54555e048','Col':5,'Row':6,'ColDynamic':5,'RowDynamic':5,'Format':'numberic','Value':'14486061879','TargetCode':''}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{'SheetId':'0e67e680-b807-4d33-99c0-7b78881f5ae3','UId':'0872eb3d-591d-41ae-88b3-07cc186bb076','Col':6,'Row':6,'ColDynamic':6,'RowDynamic':5,'Format':'numberic','Value':'0.838027035033346','TargetCode':''}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{'SheetId':'0e67e680-b807-4d33-99c0-7b78881f5ae3','UId':'c59bc369-ef6c-4ae7-8932-3d3cd7b0f999','Col':4,'Row':8,'ColDynamic':4,'RowDynamic':9,'Format':'numberic','Value':'30607568932','TargetCode':''}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{'SheetId':'0e67e680-b807-4d33-99c0-7b78881f5ae3','UId':'71da1168-8366-41b4-a97a-ac130f3a71ab','Col':5,'Row':8,'ColDynamic':5,'RowDynamic':9,'Format':'numberic','Value':'44847151397','TargetCode':''}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{'SheetId':'0e67e680-b807-4d33-99c0-7b78881f5ae3','UId':'3c022ada-eb27-4aed-bf94-d517130be29a','Col':6,'Row':8,'ColDynamic':6,'RowDynamic':9,'Format':'numberic','Value':'0.319178386001276','TargetCode':''}</v>
      </c>
    </row>
    <row r="22" ht="12.7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ht="12.7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ht="12.7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ht="12.7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{'SheetId':'0e67e680-b807-4d33-99c0-7b78881f5ae3','UId':'b8149440-102f-40c1-888b-ecbcac315c2f','Col':4,'Row':10,'ColDynamic':4,'RowDynamic':8,'Format':'numberic','Value':'','TargetCode':''}</v>
      </c>
    </row>
    <row r="26" ht="12.7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{'SheetId':'0e67e680-b807-4d33-99c0-7b78881f5ae3','UId':'c07f2502-4acc-490f-ac11-f416fd5d4af2','Col':5,'Row':10,'ColDynamic':5,'RowDynamic':8,'Format':'numberic','Value':'','TargetCode':''}</v>
      </c>
    </row>
    <row r="27" ht="12.7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{'SheetId':'0e67e680-b807-4d33-99c0-7b78881f5ae3','UId':'1f2e67f4-aa74-416d-b513-cc35fc47fc89','Col':6,'Row':10,'ColDynamic':6,'RowDynamic':8,'Format':'numberic','Value':'','TargetCode':''}</v>
      </c>
    </row>
    <row r="28" ht="12.7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ht="12.7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ht="12.7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ht="12.7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ht="12.7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ht="12.7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ht="12.7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{'SheetId':'0e67e680-b807-4d33-99c0-7b78881f5ae3','UId':'aaa47aee-de9e-4a72-aaac-e89970beaace','Col':4,'Row':13,'ColDynamic':4,'RowDynamic':12,'Format':'numberic','Value':'903063306','TargetCode':''}</v>
      </c>
    </row>
    <row r="35" ht="12.7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{'SheetId':'0e67e680-b807-4d33-99c0-7b78881f5ae3','UId':'c31cdabe-83ce-456c-8300-7b06d46f81cc','Col':5,'Row':13,'ColDynamic':5,'RowDynamic':12,'Format':'numberic','Value':'743631601','TargetCode':''}</v>
      </c>
    </row>
    <row r="36" ht="12.7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{'SheetId':'0e67e680-b807-4d33-99c0-7b78881f5ae3','UId':'df064eb2-539c-42cd-9667-ecd8effb04f7','Col':6,'Row':13,'ColDynamic':6,'RowDynamic':12,'Format':'numberic','Value':'0.490897967119628','TargetCode':''}</v>
      </c>
    </row>
    <row r="37" ht="12.7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ht="12.7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ht="12.7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ht="12.7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ht="12.7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ht="12.7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ht="12.7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{'SheetId':'0e67e680-b807-4d33-99c0-7b78881f5ae3','UId':'4db3253d-9c46-4d6e-918f-a429377ea210','Col':4,'Row':16,'Format':'numberic','Value':'','TargetCode':''}</v>
      </c>
    </row>
    <row r="44" ht="12.7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{'SheetId':'0e67e680-b807-4d33-99c0-7b78881f5ae3','UId':'1b5619ce-07bd-4f38-b89d-ff10d4440cfc','Col':5,'Row':16,'Format':'numberic','Value':'16438356','TargetCode':''}</v>
      </c>
    </row>
    <row r="45" ht="12.7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{'SheetId':'0e67e680-b807-4d33-99c0-7b78881f5ae3','UId':'e662b89a-1c2d-4d21-94c4-5d786440cb11','Col':6,'Row':16,'Format':'numberic','Value':'','TargetCode':''}</v>
      </c>
    </row>
    <row r="46" ht="12.7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ht="12.7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ht="12.7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ht="12.7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ht="12.7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ht="12.7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ht="12.7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ht="12.7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ht="12.7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ht="12.7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ht="12.7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ht="12.7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ht="12.7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{'SheetId':'0e67e680-b807-4d33-99c0-7b78881f5ae3','UId':'fd93a4a0-c67a-4490-8678-85ab28c59627','Col':4,'Row':21,'ColDynamic':4,'RowDynamic':20,'Format':'numberic','Value':'','TargetCode':''}</v>
      </c>
    </row>
    <row r="59" ht="12.7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{'SheetId':'0e67e680-b807-4d33-99c0-7b78881f5ae3','UId':'fcf911ca-e231-4e37-ba04-31a4d132b264','Col':5,'Row':21,'ColDynamic':5,'RowDynamic':20,'Format':'numberic','Value':'','TargetCode':''}</v>
      </c>
    </row>
    <row r="60" ht="12.7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{'SheetId':'0e67e680-b807-4d33-99c0-7b78881f5ae3','UId':'2d289968-fbe5-4b0a-bf5f-8a6df071d197','Col':6,'Row':21,'ColDynamic':6,'RowDynamic':20,'Format':'numberic','Value':'','TargetCode':''}</v>
      </c>
    </row>
    <row r="61" ht="12.7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ht="12.7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ht="12.7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ht="12.7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{'SheetId':'0e67e680-b807-4d33-99c0-7b78881f5ae3','UId':'4a94e658-4312-4209-a152-e798cc810997','Col':4,'Row':23,'ColDynamic':4,'RowDynamic':13,'Format':'numberic','Value':'','TargetCode':''}</v>
      </c>
    </row>
    <row r="65" ht="12.7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{'SheetId':'0e67e680-b807-4d33-99c0-7b78881f5ae3','UId':'54ea434c-4c89-49f6-ac6c-9e1d3d39c54a','Col':5,'Row':23,'ColDynamic':5,'RowDynamic':13,'Format':'numberic','Value':'','TargetCode':''}</v>
      </c>
    </row>
    <row r="66" ht="12.7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{'SheetId':'0e67e680-b807-4d33-99c0-7b78881f5ae3','UId':'2b49fc55-ee6e-4a25-8087-c14005ea648d','Col':6,'Row':23,'ColDynamic':6,'RowDynamic':13,'Format':'numberic','Value':'','TargetCode':''}</v>
      </c>
    </row>
    <row r="67" ht="12.7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{'SheetId':'0e67e680-b807-4d33-99c0-7b78881f5ae3','UId':'d3087115-98ed-4310-8087-526a699f72e1','Col':4,'Row':24,'Format':'numberic','Value':'','TargetCode':''}</v>
      </c>
    </row>
    <row r="68" ht="12.7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{'SheetId':'0e67e680-b807-4d33-99c0-7b78881f5ae3','UId':'01d5d912-b3c4-471a-9f5e-e1ac15c1dcc9','Col':5,'Row':24,'Format':'numberic','Value':'','TargetCode':''}</v>
      </c>
    </row>
    <row r="69" ht="12.7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{'SheetId':'0e67e680-b807-4d33-99c0-7b78881f5ae3','UId':'3fc92fd1-c570-4931-b42c-dff4adb06154','Col':6,'Row':24,'Format':'numberic','Value':'','TargetCode':''}</v>
      </c>
    </row>
    <row r="70" ht="12.7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ht="12.7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ht="12.7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ht="12.7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ht="12.7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ht="12.7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ht="12.7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{'SheetId':'0e67e680-b807-4d33-99c0-7b78881f5ae3','UId':'022fb1e6-6ae9-4fad-b071-b4b8f748fc24','Col':4,'Row':27,'Format':'numberic','Value':'','TargetCode':''}</v>
      </c>
    </row>
    <row r="77" ht="12.7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{'SheetId':'0e67e680-b807-4d33-99c0-7b78881f5ae3','UId':'f7a91119-2d9c-4b1a-9f30-9b37a89d8586','Col':5,'Row':27,'Format':'numberic','Value':'','TargetCode':''}</v>
      </c>
    </row>
    <row r="78" ht="12.7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{'SheetId':'0e67e680-b807-4d33-99c0-7b78881f5ae3','UId':'20b22da0-50b8-43d3-8775-3e42bfc7ac25','Col':6,'Row':27,'Format':'numberic','Value':'','TargetCode':''}</v>
      </c>
    </row>
    <row r="79" ht="12.7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ht="12.7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ht="12.7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ht="12.7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ht="12.7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ht="12.7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ht="12.7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{'SheetId':'0e67e680-b807-4d33-99c0-7b78881f5ae3','UId':'9165401c-9eab-437b-81ae-d4feb80e4e2f','Col':4,'Row':30,'Format':'numberic','Value':'40004082767','TargetCode':''}</v>
      </c>
    </row>
    <row r="86" ht="12.7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{'SheetId':'0e67e680-b807-4d33-99c0-7b78881f5ae3','UId':'a439d206-4c67-47d4-afcd-d4f8e627acf1','Col':5,'Row':30,'Format':'numberic','Value':'70093283233','TargetCode':''}</v>
      </c>
    </row>
    <row r="87" ht="12.7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{'SheetId':'0e67e680-b807-4d33-99c0-7b78881f5ae3','UId':'8906c8be-ac8d-4de9-aebb-1de6b88d0a22','Col':6,'Row':30,'Format':'numberic','Value':'0.350306526103507','TargetCode':''}</v>
      </c>
    </row>
    <row r="88" ht="12.7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{'SheetId':'0e67e680-b807-4d33-99c0-7b78881f5ae3','UId':'fcc35a7f-f6b8-4bb3-8ca7-ebe672f71784','Col':4,'Row':31,'Format':'numberic','Value':'','TargetCode':''}</v>
      </c>
    </row>
    <row r="89" ht="12.7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{'SheetId':'0e67e680-b807-4d33-99c0-7b78881f5ae3','UId':'a136b878-a09a-4ca8-9264-ae97a1f9fec3','Col':5,'Row':31,'Format':'numberic','Value':'','TargetCode':''}</v>
      </c>
    </row>
    <row r="90" ht="12.7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{'SheetId':'0e67e680-b807-4d33-99c0-7b78881f5ae3','UId':'a8356e2f-9957-4c65-86e7-8c58d3059caa','Col':6,'Row':31,'Format':'numberic','Value':'','TargetCode':''}</v>
      </c>
    </row>
    <row r="91" ht="12.7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ht="12.7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ht="12.7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ht="12.7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ht="12.7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ht="12.7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ht="12.7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{'SheetId':'0e67e680-b807-4d33-99c0-7b78881f5ae3','UId':'c0a5eee6-84a8-4294-82d8-68a2433fd220','Col':4,'Row':34,'ColDynamic':4,'RowDynamic':33,'Format':'numberic','Value':'','TargetCode':''}</v>
      </c>
    </row>
    <row r="98" ht="12.7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{'SheetId':'0e67e680-b807-4d33-99c0-7b78881f5ae3','UId':'a4ede6ba-ec49-4991-9f32-c8e9bcfe31d0','Col':5,'Row':34,'ColDynamic':5,'RowDynamic':33,'Format':'numberic','Value':'','TargetCode':''}</v>
      </c>
    </row>
    <row r="99" ht="12.7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{'SheetId':'0e67e680-b807-4d33-99c0-7b78881f5ae3','UId':'ebe7f90a-4c76-4d55-af2e-bf84fb789084','Col':6,'Row':34,'ColDynamic':6,'RowDynamic':33,'Format':'numberic','Value':'','TargetCode':''}</v>
      </c>
    </row>
    <row r="100" ht="12.7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ht="12.7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ht="12.7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ht="12.7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{'SheetId':'0e67e680-b807-4d33-99c0-7b78881f5ae3','UId':'ba96be21-e7d2-468c-94f7-69e2d9c3def9','Col':4,'Row':36,'ColDynamic':4,'RowDynamic':20,'Format':'numberic','Value':'','TargetCode':''}</v>
      </c>
    </row>
    <row r="104" ht="12.7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{'SheetId':'0e67e680-b807-4d33-99c0-7b78881f5ae3','UId':'4b13ebd4-ed25-4cf3-9c4a-60a73dc646a9','Col':5,'Row':36,'ColDynamic':5,'RowDynamic':20,'Format':'numberic','Value':'','TargetCode':''}</v>
      </c>
    </row>
    <row r="105" ht="12.7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{'SheetId':'0e67e680-b807-4d33-99c0-7b78881f5ae3','UId':'8b67476d-68af-436e-87a4-0029abbf73d8','Col':6,'Row':36,'ColDynamic':6,'RowDynamic':20,'Format':'numberic','Value':'','TargetCode':''}</v>
      </c>
    </row>
    <row r="106" ht="12.7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{'SheetId':'0e67e680-b807-4d33-99c0-7b78881f5ae3','UId':'6823b56c-6355-4646-a028-45bac846780f','Col':4,'Row':37,'Format':'numberic','Value':'504339902','TargetCode':''}</v>
      </c>
    </row>
    <row r="107" ht="12.7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{'SheetId':'0e67e680-b807-4d33-99c0-7b78881f5ae3','UId':'3318279c-387a-4099-bb92-e31c1fe449fe','Col':5,'Row':37,'Format':'numberic','Value':'583208624','TargetCode':''}</v>
      </c>
    </row>
    <row r="108" ht="12.7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{'SheetId':'0e67e680-b807-4d33-99c0-7b78881f5ae3','UId':'4e4bdcf0-80c6-4aab-a280-ce14045479a2','Col':6,'Row':37,'Format':'numberic','Value':'0.757037335418274','TargetCode':''}</v>
      </c>
    </row>
    <row r="109" ht="12.7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ht="12.7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ht="12.7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ht="12.7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ht="12.7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ht="12.7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ht="12.7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{'SheetId':'0e67e680-b807-4d33-99c0-7b78881f5ae3','UId':'3c70b8a9-b1ec-43c2-876f-82404e71a395','Col':4,'Row':40,'Format':'numberic','Value':'504339902','TargetCode':''}</v>
      </c>
    </row>
    <row r="116" ht="12.7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{'SheetId':'0e67e680-b807-4d33-99c0-7b78881f5ae3','UId':'12d35449-1610-445d-a82a-ca6aa3c24666','Col':5,'Row':40,'Format':'numberic','Value':'583208624','TargetCode':''}</v>
      </c>
    </row>
    <row r="117" ht="12.7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{'SheetId':'0e67e680-b807-4d33-99c0-7b78881f5ae3','UId':'12315a60-eed3-4b10-a10c-2f67a18ee638','Col':6,'Row':40,'Format':'numberic','Value':'0.757037335418274','TargetCode':''}</v>
      </c>
    </row>
    <row r="118" ht="12.7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{'SheetId':'0e67e680-b807-4d33-99c0-7b78881f5ae3','UId':'47fa62ea-4432-4646-9d4f-ee5aab71af85','Col':4,'Row':41,'Format':'numberic','Value':'39499742865','TargetCode':''}</v>
      </c>
    </row>
    <row r="119" ht="12.7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{'SheetId':'0e67e680-b807-4d33-99c0-7b78881f5ae3','UId':'3afb4556-da28-46fc-a2b2-36ba72752042','Col':5,'Row':41,'Format':'numberic','Value':'69510074609','TargetCode':''}</v>
      </c>
    </row>
    <row r="120" ht="12.7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{'SheetId':'0e67e680-b807-4d33-99c0-7b78881f5ae3','UId':'76b3aaa6-980e-4c01-b289-c500e2a6bc24','Col':6,'Row':41,'Format':'numberic','Value':'0.347919825131292','TargetCode':''}</v>
      </c>
    </row>
    <row r="121" ht="12.7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{'SheetId':'0e67e680-b807-4d33-99c0-7b78881f5ae3','UId':'7104513d-d6f9-4449-8a07-2e2ffcb96545','Col':4,'Row':42,'Format':'numberic','Value':'3754956.52','TargetCode':''}</v>
      </c>
    </row>
    <row r="122" ht="12.7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{'SheetId':'0e67e680-b807-4d33-99c0-7b78881f5ae3','UId':'3e6dbc06-a87f-42e5-8f05-e55e94914d01','Col':5,'Row':42,'Format':'numberic','Value':'5607636.77','TargetCode':''}</v>
      </c>
    </row>
    <row r="123" ht="12.7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{'SheetId':'0e67e680-b807-4d33-99c0-7b78881f5ae3','UId':'f428fa58-01e3-47d4-8c5d-1c46168be529','Col':6,'Row':42,'Format':'numberic','Value':'0.389511261615164','TargetCode':''}</v>
      </c>
    </row>
    <row r="124" ht="12.7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{'SheetId':'0e67e680-b807-4d33-99c0-7b78881f5ae3','UId':'4e4f6161-da0f-463f-8dd1-39772b1d4eda','Col':4,'Row':43,'Format':'numberic','Value':'10519.36','TargetCode':''}</v>
      </c>
    </row>
    <row r="125" ht="12.7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{'SheetId':'0e67e680-b807-4d33-99c0-7b78881f5ae3','UId':'4a847a8c-942e-443a-8eae-7a36b88630ea','Col':5,'Row':43,'Format':'numberic','Value':'12395.6','TargetCode':''}</v>
      </c>
    </row>
    <row r="126" ht="12.7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{'SheetId':'0e67e680-b807-4d33-99c0-7b78881f5ae3','UId':'b1a27640-3dfd-4efe-90b1-884e8ae97752','Col':6,'Row':43,'Format':'numberic','Value':'0.89322205305824','TargetCode':''}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{'SheetId':'9e57442d-faa2-4732-bfe8-6082c7f4cc3b','UId':'1ab6082b-49bd-46b5-a368-d8740fb12834','Col':4,'Row':2,'Format':'numberic','Value':'347447895','TargetCode':''}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{'SheetId':'9e57442d-faa2-4732-bfe8-6082c7f4cc3b','UId':'220cbdc8-4631-4f07-a522-f901ab9a56b6','Col':5,'Row':2,'Format':'numberic','Value':'573485577','TargetCode':''}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{'SheetId':'9e57442d-faa2-4732-bfe8-6082c7f4cc3b','UId':'44591e3f-5579-49aa-bc70-68808b3d1875','Col':6,'Row':2,'Format':'numberic','Value':'7262049043','TargetCode':''}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{'SheetId':'9e57442d-faa2-4732-bfe8-6082c7f4cc3b','UId':'469f6a2b-25ef-4e27-93c5-0caee9db4d81','Col':4,'Row':5,'ColDynamic':4,'RowDynamic':4,'Format':'numberic','Value':'316828925','TargetCode':''}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{'SheetId':'9e57442d-faa2-4732-bfe8-6082c7f4cc3b','UId':'7b8d3f89-6827-40c2-b297-cf7a42237b42','Col':5,'Row':5,'ColDynamic':5,'RowDynamic':4,'Format':'numberic','Value':'540428891','TargetCode':''}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{'SheetId':'9e57442d-faa2-4732-bfe8-6082c7f4cc3b','UId':'4ae5c9f2-f277-4de6-a00c-b59eae1b7410','Col':6,'Row':5,'ColDynamic':6,'RowDynamic':4,'Format':'numberic','Value':'6511826480','TargetCode':''}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{'SheetId':'9e57442d-faa2-4732-bfe8-6082c7f4cc3b','UId':'5cf117a3-96d2-4aaf-916d-02b16ba83420','Col':4,'Row':7,'ColDynamic':4,'RowDynamic':4,'Format':'numberic','Value':'30618970','TargetCode':''}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{'SheetId':'9e57442d-faa2-4732-bfe8-6082c7f4cc3b','UId':'89c23fea-c054-41d5-9d1e-0958d45c7a95','Col':5,'Row':7,'ColDynamic':5,'RowDynamic':4,'Format':'numberic','Value':'33056686','TargetCode':''}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{'SheetId':'9e57442d-faa2-4732-bfe8-6082c7f4cc3b','UId':'d5829e20-95a8-4535-904c-7e09f2cdc9f2','Col':6,'Row':7,'ColDynamic':6,'RowDynamic':4,'Format':'numberic','Value':'750222563','TargetCode':''}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{'SheetId':'9e57442d-faa2-4732-bfe8-6082c7f4cc3b','UId':'21f3c77c-886e-43f3-9ba5-fdc740bf45a7','Col':4,'Row':11,'ColDynamic':4,'RowDynamic':8,'Format':'numberic','Value':'129442115','TargetCode':''}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{'SheetId':'9e57442d-faa2-4732-bfe8-6082c7f4cc3b','UId':'fff53ed1-05e1-4ac8-8249-2f48edf9fa14','Col':5,'Row':11,'ColDynamic':5,'RowDynamic':8,'Format':'numberic','Value':'173706503','TargetCode':''}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{'SheetId':'9e57442d-faa2-4732-bfe8-6082c7f4cc3b','UId':'c1a4252e-e2cb-4233-bed1-d3afc836ccc8','Col':6,'Row':11,'ColDynamic':6,'RowDynamic':8,'Format':'numberic','Value':'1933985323','TargetCode':''}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{'SheetId':'9e57442d-faa2-4732-bfe8-6082c7f4cc3b','UId':'2b4c7218-ef2f-452d-80ea-cb1d29493e04','Col':4,'Row':12,'Format':'numberic','Value':'51143989','TargetCode':''}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{'SheetId':'9e57442d-faa2-4732-bfe8-6082c7f4cc3b','UId':'2916fb19-bceb-454d-ad42-4fc7a299a2a3','Col':5,'Row':12,'Format':'numberic','Value':'86017932','TargetCode':''}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{'SheetId':'9e57442d-faa2-4732-bfe8-6082c7f4cc3b','UId':'4e500903-fadf-4a73-8849-257ec68842d0','Col':6,'Row':12,'Format':'numberic','Value':'1072370555','TargetCode':''}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{'SheetId':'9e57442d-faa2-4732-bfe8-6082c7f4cc3b','UId':'157e5771-4dd4-4ed6-838c-69dd228515cd','Col':4,'Row':14,'ColDynamic':4,'RowDynamic':11,'Format':'numberic','Value':'25590087','TargetCode':''}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{'SheetId':'9e57442d-faa2-4732-bfe8-6082c7f4cc3b','UId':'1e7708d3-6d2b-4639-8d85-59b3c9bf16f5','Col':5,'Row':14,'ColDynamic':5,'RowDynamic':11,'Format':'numberic','Value':'25744368','TargetCode':''}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{'SheetId':'9e57442d-faa2-4732-bfe8-6082c7f4cc3b','UId':'18031c0a-5fc4-4a35-8331-a60cef3972fd','Col':6,'Row':14,'ColDynamic':6,'RowDynamic':11,'Format':'numberic','Value':'282123294','TargetCode':''}</v>
      </c>
    </row>
    <row r="166" ht="12.7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ht="12.7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ht="12.7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ht="12.7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ht="12.7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ht="12.7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ht="12.7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{'SheetId':'9e57442d-faa2-4732-bfe8-6082c7f4cc3b','UId':'963cdae6-2163-4975-9a2a-f08497c7292d','Col':4,'Row':17,'Format':'numberic','Value':'29700000','TargetCode':''}</v>
      </c>
    </row>
    <row r="173" ht="12.7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{'SheetId':'9e57442d-faa2-4732-bfe8-6082c7f4cc3b','UId':'85eed99f-bfdc-4be7-9967-72d9b1d67a5b','Col':5,'Row':17,'Format':'numberic','Value':'29700000','TargetCode':''}</v>
      </c>
    </row>
    <row r="174" ht="12.7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{'SheetId':'9e57442d-faa2-4732-bfe8-6082c7f4cc3b','UId':'a66486eb-4505-4714-830d-ba2c3c0c6cd7','Col':6,'Row':17,'Format':'numberic','Value':'313500000','TargetCode':''}</v>
      </c>
    </row>
    <row r="175" ht="12.7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ht="12.7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ht="12.7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ht="12.7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ht="12.7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ht="12.7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ht="12.7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ht="12.7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ht="12.7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ht="12.7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ht="12.7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ht="12.7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ht="12.7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ht="12.7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ht="12.7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ht="12.7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ht="12.7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ht="12.7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{'SheetId':'9e57442d-faa2-4732-bfe8-6082c7f4cc3b','UId':'35799ba3-fea0-48d2-b27f-56054b206bd2','Col':4,'Row':24,'ColDynamic':4,'RowDynamic':23,'Format':'numberic','Value':'5698856','TargetCode':''}</v>
      </c>
    </row>
    <row r="194" ht="12.7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{'SheetId':'9e57442d-faa2-4732-bfe8-6082c7f4cc3b','UId':'1863aaae-65a9-4f9f-9c5d-b3b2a95e519b','Col':5,'Row':24,'ColDynamic':5,'RowDynamic':23,'Format':'numberic','Value':'5888817','TargetCode':''}</v>
      </c>
    </row>
    <row r="195" ht="12.7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{'SheetId':'9e57442d-faa2-4732-bfe8-6082c7f4cc3b','UId':'45a838e8-921d-463e-8daa-a5c771a772aa','Col':6,'Row':24,'ColDynamic':6,'RowDynamic':23,'Format':'numberic','Value':'62847204','TargetCode':''}</v>
      </c>
    </row>
    <row r="196" ht="12.7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ht="12.7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ht="12.7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{'SheetId':'9e57442d-faa2-4732-bfe8-6082c7f4cc3b','UId':'1fe83977-2f78-4ce9-aa52-80fb62c52ad7','Col':4,'Row':26,'ColDynamic':4,'RowDynamic':19,'Format':'numberic','Value':'15000000','TargetCode':''}</v>
      </c>
    </row>
    <row r="200" ht="12.7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{'SheetId':'9e57442d-faa2-4732-bfe8-6082c7f4cc3b','UId':'3e45938a-8b15-4a28-8d4e-6889d6469db5','Col':5,'Row':26,'ColDynamic':5,'RowDynamic':19,'Format':'numberic','Value':'15000000','TargetCode':''}</v>
      </c>
    </row>
    <row r="201" ht="12.7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{'SheetId':'9e57442d-faa2-4732-bfe8-6082c7f4cc3b','UId':'3873886c-5e1c-44a4-ba3a-dae5f5accc8b','Col':6,'Row':26,'ColDynamic':6,'RowDynamic':19,'Format':'numberic','Value':'165000000','TargetCode':''}</v>
      </c>
    </row>
    <row r="202" ht="12.7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ht="12.7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ht="12.7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ht="12.7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ht="12.7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ht="12.7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ht="12.7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{'SheetId':'9e57442d-faa2-4732-bfe8-6082c7f4cc3b','UId':'581705f2-b558-44e2-8b63-817b7dd987f8','Col':4,'Row':29,'Format':'numberic','Value':'','TargetCode':''}</v>
      </c>
    </row>
    <row r="209" ht="12.7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{'SheetId':'9e57442d-faa2-4732-bfe8-6082c7f4cc3b','UId':'a342e52b-1996-43bd-aad7-3f3a098098b1','Col':5,'Row':29,'Format':'numberic','Value':'','TargetCode':''}</v>
      </c>
    </row>
    <row r="210" ht="12.7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{'SheetId':'9e57442d-faa2-4732-bfe8-6082c7f4cc3b','UId':'ae6443cc-5c55-4f1a-a361-ff2dd22018a3','Col':6,'Row':29,'Format':'numberic','Value':'','TargetCode':''}</v>
      </c>
    </row>
    <row r="211" ht="12.7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ht="12.7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ht="12.7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ht="12.7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ht="12.7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ht="12.7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ht="12.7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{'SheetId':'9e57442d-faa2-4732-bfe8-6082c7f4cc3b','UId':'22eae942-46a3-4663-8bad-854ee399b27a','Col':4,'Row':32,'Format':'numberic','Value':'1352893','TargetCode':''}</v>
      </c>
    </row>
    <row r="218" ht="12.7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{'SheetId':'9e57442d-faa2-4732-bfe8-6082c7f4cc3b','UId':'e86bd792-47df-41d4-b178-07deae52a1d3','Col':5,'Row':32,'Format':'numberic','Value':'10355301','TargetCode':''}</v>
      </c>
    </row>
    <row r="219" ht="12.7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{'SheetId':'9e57442d-faa2-4732-bfe8-6082c7f4cc3b','UId':'38ae0936-1d1f-43c1-92bd-8403ec08cfeb','Col':6,'Row':32,'Format':'numberic','Value':'28697597','TargetCode':''}</v>
      </c>
    </row>
    <row r="220" ht="12.7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ht="12.7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ht="12.7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ht="12.7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ht="12.7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ht="12.7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ht="12.7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{'SheetId':'9e57442d-faa2-4732-bfe8-6082c7f4cc3b','UId':'a2f958ce-55fd-4741-a0a1-bdcf0dd1c8ec','Col':4,'Row':35,'Format':'numberic','Value':'956290','TargetCode':''}</v>
      </c>
    </row>
    <row r="227" ht="12.7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{'SheetId':'9e57442d-faa2-4732-bfe8-6082c7f4cc3b','UId':'393bdfde-2176-402e-9b16-331c74ac5995','Col':5,'Row':35,'Format':'numberic','Value':'1000085','TargetCode':''}</v>
      </c>
    </row>
    <row r="228" ht="12.7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{'SheetId':'9e57442d-faa2-4732-bfe8-6082c7f4cc3b','UId':'61a21fd4-9c85-4c00-b1f5-a006461b16c9','Col':6,'Row':35,'Format':'numberic','Value':'9446673','TargetCode':''}</v>
      </c>
    </row>
    <row r="229" ht="12.7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ht="12.7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ht="12.7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ht="12.7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ht="12.7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ht="12.7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ht="12.7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{'SheetId':'9e57442d-faa2-4732-bfe8-6082c7f4cc3b','UId':'c95f90f6-640a-4331-b0e8-54422c753940','Col':4,'Row':38,'Format':'numberic','Value':'218005780','TargetCode':''}</v>
      </c>
    </row>
    <row r="236" ht="12.7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{'SheetId':'9e57442d-faa2-4732-bfe8-6082c7f4cc3b','UId':'19caeda8-1e5a-4518-8250-4c15acb82c48','Col':5,'Row':38,'Format':'numberic','Value':'399779074','TargetCode':''}</v>
      </c>
    </row>
    <row r="237" ht="12.7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{'SheetId':'9e57442d-faa2-4732-bfe8-6082c7f4cc3b','UId':'d743182c-5853-46f3-8604-ad3aa58840b8','Col':6,'Row':38,'Format':'numberic','Value':'5328063720','TargetCode':''}</v>
      </c>
    </row>
    <row r="238" ht="12.7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{'SheetId':'9e57442d-faa2-4732-bfe8-6082c7f4cc3b','UId':'5fb4cc84-0a90-4cae-ba19-392c839af798','Col':4,'Row':39,'Format':'numberic','Value':'-8072321624','TargetCode':''}</v>
      </c>
    </row>
    <row r="239" ht="12.7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{'SheetId':'9e57442d-faa2-4732-bfe8-6082c7f4cc3b','UId':'c14dbefc-c01b-44b0-a577-6f17c0396290','Col':5,'Row':39,'Format':'numberic','Value':'159238225','TargetCode':''}</v>
      </c>
    </row>
    <row r="240" ht="12.7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{'SheetId':'9e57442d-faa2-4732-bfe8-6082c7f4cc3b','UId':'d1eb0ab7-7a60-49c8-b8aa-39c894436edb','Col':6,'Row':39,'Format':'numberic','Value':'-8181535651','TargetCode':''}</v>
      </c>
    </row>
    <row r="241" ht="12.7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{'SheetId':'9e57442d-faa2-4732-bfe8-6082c7f4cc3b','UId':'7dc5398f-c841-400c-850b-875a5c468e05','Col':4,'Row':40,'Format':'numberic','Value':'-170260083','TargetCode':''}</v>
      </c>
    </row>
    <row r="242" ht="12.7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{'SheetId':'9e57442d-faa2-4732-bfe8-6082c7f4cc3b','UId':'fa4fb11d-bd81-48b0-9ef6-a4ff2cd9d48a','Col':5,'Row':40,'Format':'numberic','Value':'-253805122','TargetCode':''}</v>
      </c>
    </row>
    <row r="243" ht="12.7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{'SheetId':'9e57442d-faa2-4732-bfe8-6082c7f4cc3b','UId':'73bb9d14-e1ea-4394-a083-b8a649641cf9','Col':6,'Row':40,'Format':'numberic','Value':'-357356792','TargetCode':''}</v>
      </c>
    </row>
    <row r="244" ht="12.7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{'SheetId':'9e57442d-faa2-4732-bfe8-6082c7f4cc3b','UId':'bab2e1a7-20d5-41fd-881b-9a21514bfc4f','Col':4,'Row':41,'Format':'numberic','Value':'-7902061541','TargetCode':''}</v>
      </c>
    </row>
    <row r="245" ht="12.7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{'SheetId':'9e57442d-faa2-4732-bfe8-6082c7f4cc3b','UId':'128100c2-b671-4904-a5a9-41069ed12784','Col':5,'Row':41,'Format':'numberic','Value':'413043347','TargetCode':''}</v>
      </c>
    </row>
    <row r="246" ht="12.7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{'SheetId':'9e57442d-faa2-4732-bfe8-6082c7f4cc3b','UId':'04b06e65-b2eb-4858-bb0b-d72c0270f1f6','Col':6,'Row':41,'Format':'numberic','Value':'-7824178859','TargetCode':''}</v>
      </c>
    </row>
    <row r="247" ht="12.7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{'SheetId':'9e57442d-faa2-4732-bfe8-6082c7f4cc3b','UId':'0c34f541-ad2d-4bff-9fce-284295e89335','Col':4,'Row':42,'Format':'numberic','Value':'-7854315844','TargetCode':''}</v>
      </c>
    </row>
    <row r="248" ht="12.7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{'SheetId':'9e57442d-faa2-4732-bfe8-6082c7f4cc3b','UId':'a1069390-e9a5-41a9-8d0c-f5931f68451d','Col':5,'Row':42,'Format':'numberic','Value':'559017299','TargetCode':''}</v>
      </c>
    </row>
    <row r="249" ht="12.7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{'SheetId':'9e57442d-faa2-4732-bfe8-6082c7f4cc3b','UId':'943a903f-8f0c-48d3-9a7d-d0f797c51f06','Col':6,'Row':42,'Format':'numberic','Value':'-2853471931','TargetCode':''}</v>
      </c>
    </row>
    <row r="250" ht="12.7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{'SheetId':'9e57442d-faa2-4732-bfe8-6082c7f4cc3b','UId':'14ba2d4e-fc98-469f-8702-009a93d663bf','Col':4,'Row':43,'Format':'numberic','Value':'69510074609','TargetCode':''}</v>
      </c>
    </row>
    <row r="251" ht="12.7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{'SheetId':'9e57442d-faa2-4732-bfe8-6082c7f4cc3b','UId':'46dc8404-c63b-42c5-af20-35a421a3b5ab','Col':5,'Row':43,'Format':'numberic','Value':'101761191062','TargetCode':''}</v>
      </c>
    </row>
    <row r="252" ht="12.7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{'SheetId':'9e57442d-faa2-4732-bfe8-6082c7f4cc3b','UId':'a1137c7a-72fe-4907-952f-0a4daf353a5c','Col':6,'Row':43,'Format':'numberic','Value':'113197601214','TargetCode':''}</v>
      </c>
    </row>
    <row r="253" ht="12.7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{'SheetId':'9e57442d-faa2-4732-bfe8-6082c7f4cc3b','UId':'ae182ae4-ecb8-4b3e-87b1-02fe2b8c8c6e','Col':4,'Row':44,'Format':'numberic','Value':'-30010331744','TargetCode':''}</v>
      </c>
    </row>
    <row r="254" ht="12.7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{'SheetId':'9e57442d-faa2-4732-bfe8-6082c7f4cc3b','UId':'c7c70708-3a08-4a71-8b5b-958036d28d83','Col':5,'Row':44,'Format':'numberic','Value':'-32251116453','TargetCode':''}</v>
      </c>
    </row>
    <row r="255" ht="12.7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{'SheetId':'9e57442d-faa2-4732-bfe8-6082c7f4cc3b','UId':'b56d1f06-ac4a-4581-bd76-0a7116bb9601','Col':6,'Row':44,'Format':'numberic','Value':'-73697858349','TargetCode':''}</v>
      </c>
    </row>
    <row r="256" ht="12.7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{'SheetId':'9e57442d-faa2-4732-bfe8-6082c7f4cc3b','UId':'071f8b6b-411a-4479-a1e0-68ae4989d4d4','Col':4,'Row':45,'Format':'numberic','Value':'-7854315844','TargetCode':''}</v>
      </c>
    </row>
    <row r="257" ht="12.7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{'SheetId':'9e57442d-faa2-4732-bfe8-6082c7f4cc3b','UId':'649fe867-7540-4d27-809f-914ad09af55e','Col':5,'Row':45,'Format':'numberic','Value':'559017299','TargetCode':''}</v>
      </c>
    </row>
    <row r="258" ht="12.7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{'SheetId':'9e57442d-faa2-4732-bfe8-6082c7f4cc3b','UId':'ce2f8942-9d48-4663-bc86-864ddeb2e9fb','Col':6,'Row':45,'Format':'numberic','Value':'-2853471931','TargetCode':''}</v>
      </c>
    </row>
    <row r="259" ht="12.7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ht="12.7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ht="12.7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ht="12.7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{'SheetId':'9e57442d-faa2-4732-bfe8-6082c7f4cc3b','UId':'26da4aec-6928-4f66-88a5-fdfd0ee643e5','Col':4,'Row':47,'Format':'numberic','Value':'-22156015900','TargetCode':''}</v>
      </c>
    </row>
    <row r="263" ht="12.7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{'SheetId':'9e57442d-faa2-4732-bfe8-6082c7f4cc3b','UId':'9b98b4cd-1dc6-4f10-9fcd-3b02154fc346','Col':5,'Row':47,'Format':'numberic','Value':'-32810133752','TargetCode':''}</v>
      </c>
    </row>
    <row r="264" ht="12.7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{'SheetId':'9e57442d-faa2-4732-bfe8-6082c7f4cc3b','UId':'ab589e24-1208-4602-83e1-3b0d9a9ddac2','Col':6,'Row':47,'Format':'numberic','Value':'-70844386418','TargetCode':''}</v>
      </c>
    </row>
    <row r="265" ht="12.7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{'SheetId':'9e57442d-faa2-4732-bfe8-6082c7f4cc3b','UId':'a1e12271-7d9c-46e1-be1f-d3831e97dba6','Col':4,'Row':48,'Format':'numberic','Value':'39499742865','TargetCode':''}</v>
      </c>
    </row>
    <row r="266" ht="12.7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{'SheetId':'9e57442d-faa2-4732-bfe8-6082c7f4cc3b','UId':'85d94755-db4c-439e-8336-6cbb28df62be','Col':5,'Row':48,'Format':'numberic','Value':'69510074609','TargetCode':''}</v>
      </c>
    </row>
    <row r="267" ht="12.7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{'SheetId':'9e57442d-faa2-4732-bfe8-6082c7f4cc3b','UId':'d8a625ed-973b-4579-990b-8dd486f640c5','Col':6,'Row':48,'Format':'numberic','Value':'39499742865','TargetCode':''}</v>
      </c>
    </row>
    <row r="268" ht="12.7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{'SheetId':'9e57442d-faa2-4732-bfe8-6082c7f4cc3b','UId':'913a97b8-0f0a-4141-8c25-d538ceaee879','Col':4,'Row':49,'Format':'numberic','Value':'','TargetCode':''}</v>
      </c>
    </row>
    <row r="269" ht="12.7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ht="12.7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ht="12.7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{'SheetId':'9e57442d-faa2-4732-bfe8-6082c7f4cc3b','UId':'60a8eff8-ff29-4438-9df1-7fcd50284081','Col':4,'Row':50,'Format':'numberic','Value':'','TargetCode':''}</v>
      </c>
    </row>
    <row r="272" ht="12.7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ht="12.7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ht="12.75">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ht="12.75">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ht="12.75">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 ','TargetCode':''}</v>
      </c>
    </row>
    <row r="289" ht="12.75">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 ','TargetCode':''}</v>
      </c>
    </row>
    <row r="290" ht="12.75">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 ','TargetCode':''}</v>
      </c>
    </row>
    <row r="291" ht="12.75">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 ','TargetCode':''}</v>
      </c>
    </row>
    <row r="292" ht="12.75">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ht="12.75">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ht="12.75">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ht="12.75">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ht="12.75">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ht="12.75">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ht="12.75">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ht="12.75">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ht="12.75">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ht="12.75">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ht="12.75">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ht="12.75">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ht="12.75">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ht="12.75">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ht="12.75">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ht="12.75">
      <c r="A307" t="str">
        <f>CONCATENATE("{'SheetId':'1deb9a6e-dc5a-4908-87cc-034ee9747e20'",",","'UId':'b8c20cc2-e76a-461c-ace9-e83abfcc1775'",",'Col':",COLUMN(BCDanhMucDauTu_06029!A27),",'Row':",ROW(BCDanhMucDauTu_06029!A27),",","'ColDynamic':",COLUMN(BCDanhMucDauTu_06029!A28),",","'RowDynamic':",ROW(BCDanhMucDauTu_06029!A28),",","'Format':'numberic'",",'Value':'",SUBSTITUTE(BCDanhMucDauTu_06029!A27,"'","\'"),"','TargetCode':''}")</f>
        <v>{'SheetId':'1deb9a6e-dc5a-4908-87cc-034ee9747e20','UId':'b8c20cc2-e76a-461c-ace9-e83abfcc1775','Col':1,'Row':27,'ColDynamic':1,'RowDynamic':28,'Format':'numberic','Value':' ','TargetCode':''}</v>
      </c>
    </row>
    <row r="308" ht="12.75">
      <c r="A308" t="str">
        <f>CONCATENATE("{'SheetId':'1deb9a6e-dc5a-4908-87cc-034ee9747e20'",",","'UId':'e6fa0887-9c0a-49b1-a5d5-d55f5bee7d17'",",'Col':",COLUMN(BCDanhMucDauTu_06029!B27),",'Row':",ROW(BCDanhMucDauTu_06029!B27),",","'ColDynamic':",COLUMN(BCDanhMucDauTu_06029!B28),",","'RowDynamic':",ROW(BCDanhMucDauTu_06029!B28),",","'Format':'string'",",'Value':'",SUBSTITUTE(BCDanhMucDauTu_06029!B27,"'","\'"),"','TargetCode':''}")</f>
        <v>{'SheetId':'1deb9a6e-dc5a-4908-87cc-034ee9747e20','UId':'e6fa0887-9c0a-49b1-a5d5-d55f5bee7d17','Col':2,'Row':27,'ColDynamic':2,'RowDynamic':28,'Format':'string','Value':'Tổng','TargetCode':''}</v>
      </c>
    </row>
    <row r="309" ht="12.75">
      <c r="A309" t="str">
        <f>CONCATENATE("{'SheetId':'1deb9a6e-dc5a-4908-87cc-034ee9747e20'",",","'UId':'6a029111-438c-4c2c-a425-15433a16ea47'",",'Col':",COLUMN(BCDanhMucDauTu_06029!C27),",'Row':",ROW(BCDanhMucDauTu_06029!C27),",","'ColDynamic':",COLUMN(BCDanhMucDauTu_06029!C28),",","'RowDynamic':",ROW(BCDanhMucDauTu_06029!C28),",","'Format':'numberic'",",'Value':'",SUBSTITUTE(BCDanhMucDauTu_06029!C27,"'","\'"),"','TargetCode':''}")</f>
        <v>{'SheetId':'1deb9a6e-dc5a-4908-87cc-034ee9747e20','UId':'6a029111-438c-4c2c-a425-15433a16ea47','Col':3,'Row':27,'ColDynamic':3,'RowDynamic':28,'Format':'numberic','Value':'2252','TargetCode':''}</v>
      </c>
    </row>
    <row r="310" ht="12.75">
      <c r="A310" t="str">
        <f>CONCATENATE("{'SheetId':'1deb9a6e-dc5a-4908-87cc-034ee9747e20'",",","'UId':'2af5b400-8abe-46e3-8b64-7efb4d13db84'",",'Col':",COLUMN(BCDanhMucDauTu_06029!D27),",'Row':",ROW(BCDanhMucDauTu_06029!D27),",","'ColDynamic':",COLUMN(BCDanhMucDauTu_06029!D28),",","'RowDynamic':",ROW(BCDanhMucDauTu_06029!D28),",","'Format':'numberic'",",'Value':'",SUBSTITUTE(BCDanhMucDauTu_06029!D27,"'","\'"),"','TargetCode':''}")</f>
        <v>{'SheetId':'1deb9a6e-dc5a-4908-87cc-034ee9747e20','UId':'2af5b400-8abe-46e3-8b64-7efb4d13db84','Col':4,'Row':27,'ColDynamic':4,'RowDynamic':28,'Format':'numberic','Value':'385591','TargetCode':''}</v>
      </c>
    </row>
    <row r="311" ht="12.75">
      <c r="A311" t="str">
        <f>CONCATENATE("{'SheetId':'1deb9a6e-dc5a-4908-87cc-034ee9747e20'",",","'UId':'142640d6-6a87-400c-bc3e-fd34124b8a95'",",'Col':",COLUMN(BCDanhMucDauTu_06029!E27),",'Row':",ROW(BCDanhMucDauTu_06029!E27),",","'ColDynamic':",COLUMN(BCDanhMucDauTu_06029!E28),",","'RowDynamic':",ROW(BCDanhMucDauTu_06029!E28),",","'Format':'numberic'",",'Value':'",SUBSTITUTE(BCDanhMucDauTu_06029!E27,"'","\'"),"','TargetCode':''}")</f>
        <v>{'SheetId':'1deb9a6e-dc5a-4908-87cc-034ee9747e20','UId':'142640d6-6a87-400c-bc3e-fd34124b8a95','Col':5,'Row':27,'ColDynamic':5,'RowDynamic':28,'Format':'numberic','Value':'','TargetCode':''}</v>
      </c>
    </row>
    <row r="312" ht="12.75">
      <c r="A312" t="str">
        <f>CONCATENATE("{'SheetId':'1deb9a6e-dc5a-4908-87cc-034ee9747e20'",",","'UId':'a4748164-33b9-46bd-8561-e8b3f76700ee'",",'Col':",COLUMN(BCDanhMucDauTu_06029!F27),",'Row':",ROW(BCDanhMucDauTu_06029!F27),",","'ColDynamic':",COLUMN(BCDanhMucDauTu_06029!F28),",","'RowDynamic':",ROW(BCDanhMucDauTu_06029!F28),",","'Format':'numberic'",",'Value':'",SUBSTITUTE(BCDanhMucDauTu_06029!F27,"'","\'"),"','TargetCode':''}")</f>
        <v>{'SheetId':'1deb9a6e-dc5a-4908-87cc-034ee9747e20','UId':'a4748164-33b9-46bd-8561-e8b3f76700ee','Col':6,'Row':27,'ColDynamic':6,'RowDynamic':28,'Format':'numberic','Value':'30607568932','TargetCode':''}</v>
      </c>
    </row>
    <row r="313" ht="12.75">
      <c r="A313" t="str">
        <f>CONCATENATE("{'SheetId':'1deb9a6e-dc5a-4908-87cc-034ee9747e20'",",","'UId':'8b15b2dd-95b7-4075-8cb9-63831db4f74a'",",'Col':",COLUMN(BCDanhMucDauTu_06029!G27),",'Row':",ROW(BCDanhMucDauTu_06029!G27),",","'ColDynamic':",COLUMN(BCDanhMucDauTu_06029!G28),",","'RowDynamic':",ROW(BCDanhMucDauTu_06029!G28),",","'Format':'numberic'",",'Value':'",SUBSTITUTE(BCDanhMucDauTu_06029!G27,"'","\'"),"','TargetCode':''}")</f>
        <v>{'SheetId':'1deb9a6e-dc5a-4908-87cc-034ee9747e20','UId':'8b15b2dd-95b7-4075-8cb9-63831db4f74a','Col':7,'Row':27,'ColDynamic':7,'RowDynamic':28,'Format':'numberic','Value':'0.765111129038276','TargetCode':''}</v>
      </c>
    </row>
    <row r="314" ht="12.75">
      <c r="A314" t="str">
        <f>CONCATENATE("{'SheetId':'1deb9a6e-dc5a-4908-87cc-034ee9747e20'",",","'UId':'fe496e11-6071-47ac-9042-fb59341ce9d3'",",'Col':",COLUMN(BCDanhMucDauTu_06029!D28),",'Row':",ROW(BCDanhMucDauTu_06029!D28),",","'Format':'numberic'",",'Value':'",SUBSTITUTE(BCDanhMucDauTu_06029!D28,"'","\'"),"','TargetCode':''}")</f>
        <v>{'SheetId':'1deb9a6e-dc5a-4908-87cc-034ee9747e20','UId':'fe496e11-6071-47ac-9042-fb59341ce9d3','Col':4,'Row':28,'Format':'numberic','Value':' ','TargetCode':''}</v>
      </c>
    </row>
    <row r="315" ht="12.75">
      <c r="A315" t="str">
        <f>CONCATENATE("{'SheetId':'1deb9a6e-dc5a-4908-87cc-034ee9747e20'",",","'UId':'8f08a933-d633-4287-845a-9819dc196996'",",'Col':",COLUMN(BCDanhMucDauTu_06029!E28),",'Row':",ROW(BCDanhMucDauTu_06029!E28),",","'Format':'numberic'",",'Value':'",SUBSTITUTE(BCDanhMucDauTu_06029!E28,"'","\'"),"','TargetCode':''}")</f>
        <v>{'SheetId':'1deb9a6e-dc5a-4908-87cc-034ee9747e20','UId':'8f08a933-d633-4287-845a-9819dc196996','Col':5,'Row':28,'Format':'numberic','Value':' ','TargetCode':''}</v>
      </c>
    </row>
    <row r="316" ht="12.75">
      <c r="A316" t="str">
        <f>CONCATENATE("{'SheetId':'1deb9a6e-dc5a-4908-87cc-034ee9747e20'",",","'UId':'dad551f4-82a6-49f9-9019-06cb4c328a89'",",'Col':",COLUMN(BCDanhMucDauTu_06029!F28),",'Row':",ROW(BCDanhMucDauTu_06029!F28),",","'Format':'numberic'",",'Value':'",SUBSTITUTE(BCDanhMucDauTu_06029!F28,"'","\'"),"','TargetCode':''}")</f>
        <v>{'SheetId':'1deb9a6e-dc5a-4908-87cc-034ee9747e20','UId':'dad551f4-82a6-49f9-9019-06cb4c328a89','Col':6,'Row':28,'Format':'numberic','Value':' ','TargetCode':''}</v>
      </c>
    </row>
    <row r="317" ht="12.75">
      <c r="A317" t="str">
        <f>CONCATENATE("{'SheetId':'1deb9a6e-dc5a-4908-87cc-034ee9747e20'",",","'UId':'7bf94847-0bfe-4d96-ab7a-1ce79d9343f5'",",'Col':",COLUMN(BCDanhMucDauTu_06029!G28),",'Row':",ROW(BCDanhMucDauTu_06029!G28),",","'Format':'numberic'",",'Value':'",SUBSTITUTE(BCDanhMucDauTu_06029!G28,"'","\'"),"','TargetCode':''}")</f>
        <v>{'SheetId':'1deb9a6e-dc5a-4908-87cc-034ee9747e20','UId':'7bf94847-0bfe-4d96-ab7a-1ce79d9343f5','Col':7,'Row':28,'Format':'numberic','Value':' ','TargetCode':''}</v>
      </c>
    </row>
    <row r="318" ht="12.75">
      <c r="A318" t="str">
        <f>CONCATENATE("{'SheetId':'1deb9a6e-dc5a-4908-87cc-034ee9747e20'",",","'UId':'55eed474-1147-4da3-9086-9e821874c0a4'",",'Col':",COLUMN(BCDanhMucDauTu_06029!A30),",'Row':",ROW(BCDanhMucDauTu_06029!A30),",","'ColDynamic':",COLUMN(BCDanhMucDauTu_06029!A33),",","'RowDynamic':",ROW(BCDanhMucDauTu_06029!A33),",","'Format':'numberic'",",'Value':'",SUBSTITUTE(BCDanhMucDauTu_06029!A30,"'","\'"),"','TargetCode':''}")</f>
        <v>{'SheetId':'1deb9a6e-dc5a-4908-87cc-034ee9747e20','UId':'55eed474-1147-4da3-9086-9e821874c0a4','Col':1,'Row':30,'ColDynamic':1,'RowDynamic':33,'Format':'numberic','Value':' ','TargetCode':''}</v>
      </c>
    </row>
    <row r="319" ht="12.75">
      <c r="A319" t="str">
        <f>CONCATENATE("{'SheetId':'1deb9a6e-dc5a-4908-87cc-034ee9747e20'",",","'UId':'1c32b7bf-2ca1-44a0-8279-a8f01d6b7249'",",'Col':",COLUMN(BCDanhMucDauTu_06029!B30),",'Row':",ROW(BCDanhMucDauTu_06029!B30),",","'ColDynamic':",COLUMN(BCDanhMucDauTu_06029!B33),",","'RowDynamic':",ROW(BCDanhMucDauTu_06029!B33),",","'Format':'string'",",'Value':'",SUBSTITUTE(BCDanhMucDauTu_06029!B30,"'","\'"),"','TargetCode':''}")</f>
        <v>{'SheetId':'1deb9a6e-dc5a-4908-87cc-034ee9747e20','UId':'1c32b7bf-2ca1-44a0-8279-a8f01d6b7249','Col':2,'Row':30,'ColDynamic':2,'RowDynamic':33,'Format':'string','Value':'Tổng','TargetCode':''}</v>
      </c>
    </row>
    <row r="320" ht="12.75">
      <c r="A320" t="str">
        <f>CONCATENATE("{'SheetId':'1deb9a6e-dc5a-4908-87cc-034ee9747e20'",",","'UId':'f6a0865a-7cc4-4bd5-9c41-171ccfbe8908'",",'Col':",COLUMN(BCDanhMucDauTu_06029!C30),",'Row':",ROW(BCDanhMucDauTu_06029!C30),",","'ColDynamic':",COLUMN(BCDanhMucDauTu_06029!C33),",","'RowDynamic':",ROW(BCDanhMucDauTu_06029!C33),",","'Format':'numberic'",",'Value':'",SUBSTITUTE(BCDanhMucDauTu_06029!C30,"'","\'"),"','TargetCode':''}")</f>
        <v>{'SheetId':'1deb9a6e-dc5a-4908-87cc-034ee9747e20','UId':'f6a0865a-7cc4-4bd5-9c41-171ccfbe8908','Col':3,'Row':30,'ColDynamic':3,'RowDynamic':33,'Format':'numberic','Value':'2254','TargetCode':''}</v>
      </c>
    </row>
    <row r="321" ht="12.75">
      <c r="A321" t="str">
        <f>CONCATENATE("{'SheetId':'1deb9a6e-dc5a-4908-87cc-034ee9747e20'",",","'UId':'26677bc1-4784-4b02-a8da-eb1a17958c29'",",'Col':",COLUMN(BCDanhMucDauTu_06029!D30),",'Row':",ROW(BCDanhMucDauTu_06029!D30),",","'ColDynamic':",COLUMN(BCDanhMucDauTu_06029!D33),",","'RowDynamic':",ROW(BCDanhMucDauTu_06029!D33),",","'Format':'numberic'",",'Value':'",SUBSTITUTE(BCDanhMucDauTu_06029!D30,"'","\'"),"','TargetCode':''}")</f>
        <v>{'SheetId':'1deb9a6e-dc5a-4908-87cc-034ee9747e20','UId':'26677bc1-4784-4b02-a8da-eb1a17958c29','Col':4,'Row':30,'ColDynamic':4,'RowDynamic':33,'Format':'numberic','Value':' ','TargetCode':''}</v>
      </c>
    </row>
    <row r="322" ht="12.75">
      <c r="A322" t="str">
        <f>CONCATENATE("{'SheetId':'1deb9a6e-dc5a-4908-87cc-034ee9747e20'",",","'UId':'8088aec8-68fc-443f-8fce-4f1788e831ff'",",'Col':",COLUMN(BCDanhMucDauTu_06029!E30),",'Row':",ROW(BCDanhMucDauTu_06029!E30),",","'ColDynamic':",COLUMN(BCDanhMucDauTu_06029!E33),",","'RowDynamic':",ROW(BCDanhMucDauTu_06029!E33),",","'Format':'numberic'",",'Value':'",SUBSTITUTE(BCDanhMucDauTu_06029!E30,"'","\'"),"','TargetCode':''}")</f>
        <v>{'SheetId':'1deb9a6e-dc5a-4908-87cc-034ee9747e20','UId':'8088aec8-68fc-443f-8fce-4f1788e831ff','Col':5,'Row':30,'ColDynamic':5,'RowDynamic':33,'Format':'numberic','Value':' ','TargetCode':''}</v>
      </c>
    </row>
    <row r="323" ht="12.75">
      <c r="A323" t="str">
        <f>CONCATENATE("{'SheetId':'1deb9a6e-dc5a-4908-87cc-034ee9747e20'",",","'UId':'109895da-3858-4d8d-ab90-543bcf58b23e'",",'Col':",COLUMN(BCDanhMucDauTu_06029!F30),",'Row':",ROW(BCDanhMucDauTu_06029!F30),",","'ColDynamic':",COLUMN(BCDanhMucDauTu_06029!F33),",","'RowDynamic':",ROW(BCDanhMucDauTu_06029!F33),",","'Format':'numberic'",",'Value':'",SUBSTITUTE(BCDanhMucDauTu_06029!F30,"'","\'"),"','TargetCode':''}")</f>
        <v>{'SheetId':'1deb9a6e-dc5a-4908-87cc-034ee9747e20','UId':'109895da-3858-4d8d-ab90-543bcf58b23e','Col':6,'Row':30,'ColDynamic':6,'RowDynamic':33,'Format':'numberic','Value':' ','TargetCode':''}</v>
      </c>
    </row>
    <row r="324" ht="12.75">
      <c r="A324" t="str">
        <f>CONCATENATE("{'SheetId':'1deb9a6e-dc5a-4908-87cc-034ee9747e20'",",","'UId':'b12319f9-b486-4e3c-968f-635c2693280b'",",'Col':",COLUMN(BCDanhMucDauTu_06029!G30),",'Row':",ROW(BCDanhMucDauTu_06029!G30),",","'ColDynamic':",COLUMN(BCDanhMucDauTu_06029!G33),",","'RowDynamic':",ROW(BCDanhMucDauTu_06029!G33),",","'Format':'numberic'",",'Value':'",SUBSTITUTE(BCDanhMucDauTu_06029!G30,"'","\'"),"','TargetCode':''}")</f>
        <v>{'SheetId':'1deb9a6e-dc5a-4908-87cc-034ee9747e20','UId':'b12319f9-b486-4e3c-968f-635c2693280b','Col':7,'Row':30,'ColDynamic':7,'RowDynamic':33,'Format':'numberic','Value':' ','TargetCode':''}</v>
      </c>
    </row>
    <row r="325" ht="12.75">
      <c r="A325" t="str">
        <f>CONCATENATE("{'SheetId':'1deb9a6e-dc5a-4908-87cc-034ee9747e20'",",","'UId':'740ad2fc-8f8c-4571-bfbb-d73a204a23fa'",",'Col':",COLUMN(BCDanhMucDauTu_06029!D31),",'Row':",ROW(BCDanhMucDauTu_06029!D31),",","'Format':'numberic'",",'Value':'",SUBSTITUTE(BCDanhMucDauTu_06029!D31,"'","\'"),"','TargetCode':''}")</f>
        <v>{'SheetId':'1deb9a6e-dc5a-4908-87cc-034ee9747e20','UId':'740ad2fc-8f8c-4571-bfbb-d73a204a23fa','Col':4,'Row':31,'Format':'numberic','Value':'385591','TargetCode':''}</v>
      </c>
    </row>
    <row r="326" ht="12.75">
      <c r="A326" t="str">
        <f>CONCATENATE("{'SheetId':'1deb9a6e-dc5a-4908-87cc-034ee9747e20'",",","'UId':'41643327-c3cb-4259-acbc-d10c8c939580'",",'Col':",COLUMN(BCDanhMucDauTu_06029!E31),",'Row':",ROW(BCDanhMucDauTu_06029!E31),",","'Format':'numberic'",",'Value':'",SUBSTITUTE(BCDanhMucDauTu_06029!E31,"'","\'"),"','TargetCode':''}")</f>
        <v>{'SheetId':'1deb9a6e-dc5a-4908-87cc-034ee9747e20','UId':'41643327-c3cb-4259-acbc-d10c8c939580','Col':5,'Row':31,'Format':'numberic','Value':'','TargetCode':''}</v>
      </c>
    </row>
    <row r="327" ht="12.75">
      <c r="A327" t="str">
        <f>CONCATENATE("{'SheetId':'1deb9a6e-dc5a-4908-87cc-034ee9747e20'",",","'UId':'d007d564-0a98-45f4-94c4-a2e4056245bc'",",'Col':",COLUMN(BCDanhMucDauTu_06029!F31),",'Row':",ROW(BCDanhMucDauTu_06029!F31),",","'Format':'numberic'",",'Value':'",SUBSTITUTE(BCDanhMucDauTu_06029!F31,"'","\'"),"','TargetCode':''}")</f>
        <v>{'SheetId':'1deb9a6e-dc5a-4908-87cc-034ee9747e20','UId':'d007d564-0a98-45f4-94c4-a2e4056245bc','Col':6,'Row':31,'Format':'numberic','Value':'30607568932','TargetCode':''}</v>
      </c>
    </row>
    <row r="328" ht="12.75">
      <c r="A328" t="str">
        <f>CONCATENATE("{'SheetId':'1deb9a6e-dc5a-4908-87cc-034ee9747e20'",",","'UId':'87b8e950-d5f9-45b4-8cfb-d8108dd16f8f'",",'Col':",COLUMN(BCDanhMucDauTu_06029!G31),",'Row':",ROW(BCDanhMucDauTu_06029!G31),",","'Format':'numberic'",",'Value':'",SUBSTITUTE(BCDanhMucDauTu_06029!G31,"'","\'"),"','TargetCode':''}")</f>
        <v>{'SheetId':'1deb9a6e-dc5a-4908-87cc-034ee9747e20','UId':'87b8e950-d5f9-45b4-8cfb-d8108dd16f8f','Col':7,'Row':31,'Format':'numberic','Value':'0.765111129038276','TargetCode':''}</v>
      </c>
    </row>
    <row r="329" ht="12.75">
      <c r="A329" t="str">
        <f>CONCATENATE("{'SheetId':'1deb9a6e-dc5a-4908-87cc-034ee9747e20'",",","'UId':'70e2406f-94eb-466f-8d09-837ad44a449c'",",'Col':",COLUMN(BCDanhMucDauTu_06029!D32),",'Row':",ROW(BCDanhMucDauTu_06029!D32),",","'Format':'numberic'",",'Value':'",SUBSTITUTE(BCDanhMucDauTu_06029!D32,"'","\'"),"','TargetCode':''}")</f>
        <v>{'SheetId':'1deb9a6e-dc5a-4908-87cc-034ee9747e20','UId':'70e2406f-94eb-466f-8d09-837ad44a449c','Col':4,'Row':32,'Format':'numberic','Value':' ','TargetCode':''}</v>
      </c>
    </row>
    <row r="330" ht="12.75">
      <c r="A330" t="str">
        <f>CONCATENATE("{'SheetId':'1deb9a6e-dc5a-4908-87cc-034ee9747e20'",",","'UId':'d0c68994-6723-45f4-a51b-ec4a1f1cb761'",",'Col':",COLUMN(BCDanhMucDauTu_06029!E32),",'Row':",ROW(BCDanhMucDauTu_06029!E32),",","'Format':'numberic'",",'Value':'",SUBSTITUTE(BCDanhMucDauTu_06029!E32,"'","\'"),"','TargetCode':''}")</f>
        <v>{'SheetId':'1deb9a6e-dc5a-4908-87cc-034ee9747e20','UId':'d0c68994-6723-45f4-a51b-ec4a1f1cb761','Col':5,'Row':32,'Format':'numberic','Value':' ','TargetCode':''}</v>
      </c>
    </row>
    <row r="331" ht="12.75">
      <c r="A331" t="str">
        <f>CONCATENATE("{'SheetId':'1deb9a6e-dc5a-4908-87cc-034ee9747e20'",",","'UId':'6c78638c-c601-49bf-a9e5-d48c4258eadd'",",'Col':",COLUMN(BCDanhMucDauTu_06029!F32),",'Row':",ROW(BCDanhMucDauTu_06029!F32),",","'Format':'numberic'",",'Value':'",SUBSTITUTE(BCDanhMucDauTu_06029!F32,"'","\'"),"','TargetCode':''}")</f>
        <v>{'SheetId':'1deb9a6e-dc5a-4908-87cc-034ee9747e20','UId':'6c78638c-c601-49bf-a9e5-d48c4258eadd','Col':6,'Row':32,'Format':'numberic','Value':' ','TargetCode':''}</v>
      </c>
    </row>
    <row r="332" ht="12.75">
      <c r="A332" t="str">
        <f>CONCATENATE("{'SheetId':'1deb9a6e-dc5a-4908-87cc-034ee9747e20'",",","'UId':'bb82eed3-a7c3-4954-be20-20a9717d4026'",",'Col':",COLUMN(BCDanhMucDauTu_06029!G32),",'Row':",ROW(BCDanhMucDauTu_06029!G32),",","'Format':'numberic'",",'Value':'",SUBSTITUTE(BCDanhMucDauTu_06029!G32,"'","\'"),"','TargetCode':''}")</f>
        <v>{'SheetId':'1deb9a6e-dc5a-4908-87cc-034ee9747e20','UId':'bb82eed3-a7c3-4954-be20-20a9717d4026','Col':7,'Row':32,'Format':'numberic','Value':' ','TargetCode':''}</v>
      </c>
    </row>
    <row r="333" ht="12.75">
      <c r="A333" t="str">
        <f>CONCATENATE("{'SheetId':'1deb9a6e-dc5a-4908-87cc-034ee9747e20'",",","'UId':'4fe6fd2f-049f-4c3b-a78b-58fd08d62d7d'",",'Col':",COLUMN(BCDanhMucDauTu_06029!A34),",'Row':",ROW(BCDanhMucDauTu_06029!A34),",","'ColDynamic':",COLUMN(BCDanhMucDauTu_06029!A37),",","'RowDynamic':",ROW(BCDanhMucDauTu_06029!A37),",","'Format':'numberic'",",'Value':'",SUBSTITUTE(BCDanhMucDauTu_06029!A34,"'","\'"),"','TargetCode':''}")</f>
        <v>{'SheetId':'1deb9a6e-dc5a-4908-87cc-034ee9747e20','UId':'4fe6fd2f-049f-4c3b-a78b-58fd08d62d7d','Col':1,'Row':34,'ColDynamic':1,'RowDynamic':37,'Format':'numberic','Value':' ','TargetCode':''}</v>
      </c>
    </row>
    <row r="334" ht="12.75">
      <c r="A334" t="str">
        <f>CONCATENATE("{'SheetId':'1deb9a6e-dc5a-4908-87cc-034ee9747e20'",",","'UId':'21737fa5-5263-466a-9802-c554ec94ffeb'",",'Col':",COLUMN(BCDanhMucDauTu_06029!B34),",'Row':",ROW(BCDanhMucDauTu_06029!B34),",","'ColDynamic':",COLUMN(BCDanhMucDauTu_06029!B37),",","'RowDynamic':",ROW(BCDanhMucDauTu_06029!B37),",","'Format':'string'",",'Value':'",SUBSTITUTE(BCDanhMucDauTu_06029!B34,"'","\'"),"','TargetCode':''}")</f>
        <v>{'SheetId':'1deb9a6e-dc5a-4908-87cc-034ee9747e20','UId':'21737fa5-5263-466a-9802-c554ec94ffeb','Col':2,'Row':34,'ColDynamic':2,'RowDynamic':37,'Format':'string','Value':'Tổng','TargetCode':''}</v>
      </c>
    </row>
    <row r="335" ht="12.75">
      <c r="A335" t="str">
        <f>CONCATENATE("{'SheetId':'1deb9a6e-dc5a-4908-87cc-034ee9747e20'",",","'UId':'b1780ae8-e3e9-4d68-b8e3-06dc22233b5c'",",'Col':",COLUMN(BCDanhMucDauTu_06029!C34),",'Row':",ROW(BCDanhMucDauTu_06029!C34),",","'ColDynamic':",COLUMN(BCDanhMucDauTu_06029!C37),",","'RowDynamic':",ROW(BCDanhMucDauTu_06029!C37),",","'Format':'numberic'",",'Value':'",SUBSTITUTE(BCDanhMucDauTu_06029!C34,"'","\'"),"','TargetCode':''}")</f>
        <v>{'SheetId':'1deb9a6e-dc5a-4908-87cc-034ee9747e20','UId':'b1780ae8-e3e9-4d68-b8e3-06dc22233b5c','Col':3,'Row':34,'ColDynamic':3,'RowDynamic':37,'Format':'numberic','Value':'2257','TargetCode':''}</v>
      </c>
    </row>
    <row r="336" ht="12.75">
      <c r="A336" t="str">
        <f>CONCATENATE("{'SheetId':'1deb9a6e-dc5a-4908-87cc-034ee9747e20'",",","'UId':'fd0c415a-d2bc-42ee-b389-414f8400dae8'",",'Col':",COLUMN(BCDanhMucDauTu_06029!D34),",'Row':",ROW(BCDanhMucDauTu_06029!D34),",","'ColDynamic':",COLUMN(BCDanhMucDauTu_06029!D37),",","'RowDynamic':",ROW(BCDanhMucDauTu_06029!D37),",","'Format':'numberic'",",'Value':'",SUBSTITUTE(BCDanhMucDauTu_06029!D34,"'","\'"),"','TargetCode':''}")</f>
        <v>{'SheetId':'1deb9a6e-dc5a-4908-87cc-034ee9747e20','UId':'fd0c415a-d2bc-42ee-b389-414f8400dae8','Col':4,'Row':34,'ColDynamic':4,'RowDynamic':37,'Format':'numberic','Value':' ','TargetCode':''}</v>
      </c>
    </row>
    <row r="337" ht="12.75">
      <c r="A337" t="str">
        <f>CONCATENATE("{'SheetId':'1deb9a6e-dc5a-4908-87cc-034ee9747e20'",",","'UId':'816243e8-9c85-4ba1-805c-371f6b4844e4'",",'Col':",COLUMN(BCDanhMucDauTu_06029!E34),",'Row':",ROW(BCDanhMucDauTu_06029!E34),",","'ColDynamic':",COLUMN(BCDanhMucDauTu_06029!E37),",","'RowDynamic':",ROW(BCDanhMucDauTu_06029!E37),",","'Format':'numberic'",",'Value':'",SUBSTITUTE(BCDanhMucDauTu_06029!E34,"'","\'"),"','TargetCode':''}")</f>
        <v>{'SheetId':'1deb9a6e-dc5a-4908-87cc-034ee9747e20','UId':'816243e8-9c85-4ba1-805c-371f6b4844e4','Col':5,'Row':34,'ColDynamic':5,'RowDynamic':37,'Format':'numberic','Value':' ','TargetCode':''}</v>
      </c>
    </row>
    <row r="338" ht="12.75">
      <c r="A338" t="str">
        <f>CONCATENATE("{'SheetId':'1deb9a6e-dc5a-4908-87cc-034ee9747e20'",",","'UId':'2efa8183-1804-400f-919b-54e0d328e017'",",'Col':",COLUMN(BCDanhMucDauTu_06029!F34),",'Row':",ROW(BCDanhMucDauTu_06029!F34),",","'ColDynamic':",COLUMN(BCDanhMucDauTu_06029!F37),",","'RowDynamic':",ROW(BCDanhMucDauTu_06029!F37),",","'Format':'numberic'",",'Value':'",SUBSTITUTE(BCDanhMucDauTu_06029!F34,"'","\'"),"','TargetCode':''}")</f>
        <v>{'SheetId':'1deb9a6e-dc5a-4908-87cc-034ee9747e20','UId':'2efa8183-1804-400f-919b-54e0d328e017','Col':6,'Row':34,'ColDynamic':6,'RowDynamic':37,'Format':'numberic','Value':'903063306','TargetCode':''}</v>
      </c>
    </row>
    <row r="339" ht="12.75">
      <c r="A339" t="str">
        <f>CONCATENATE("{'SheetId':'1deb9a6e-dc5a-4908-87cc-034ee9747e20'",",","'UId':'890ca93f-4ffa-4063-bc4e-3ca8427d321f'",",'Col':",COLUMN(BCDanhMucDauTu_06029!G34),",'Row':",ROW(BCDanhMucDauTu_06029!G34),",","'ColDynamic':",COLUMN(BCDanhMucDauTu_06029!G37),",","'RowDynamic':",ROW(BCDanhMucDauTu_06029!G37),",","'Format':'numberic'",",'Value':'",SUBSTITUTE(BCDanhMucDauTu_06029!G34,"'","\'"),"','TargetCode':''}")</f>
        <v>{'SheetId':'1deb9a6e-dc5a-4908-87cc-034ee9747e20','UId':'890ca93f-4ffa-4063-bc4e-3ca8427d321f','Col':7,'Row':34,'ColDynamic':7,'RowDynamic':37,'Format':'numberic','Value':'0.0225742785120161','TargetCode':''}</v>
      </c>
    </row>
    <row r="340" ht="12.75">
      <c r="A340" t="str">
        <f>CONCATENATE("{'SheetId':'1deb9a6e-dc5a-4908-87cc-034ee9747e20'",",","'UId':'df249e66-a9ea-45a2-9c76-d51aecb2379d'",",'Col':",COLUMN(BCDanhMucDauTu_06029!D35),",'Row':",ROW(BCDanhMucDauTu_06029!D35),",","'Format':'numberic'",",'Value':'",SUBSTITUTE(BCDanhMucDauTu_06029!D35,"'","\'"),"','TargetCode':''}")</f>
        <v>{'SheetId':'1deb9a6e-dc5a-4908-87cc-034ee9747e20','UId':'df249e66-a9ea-45a2-9c76-d51aecb2379d','Col':4,'Row':35,'Format':'numberic','Value':' ','TargetCode':''}</v>
      </c>
    </row>
    <row r="341" ht="12.75">
      <c r="A341" t="str">
        <f>CONCATENATE("{'SheetId':'1deb9a6e-dc5a-4908-87cc-034ee9747e20'",",","'UId':'a81df1b4-0c26-4bbd-9a9d-27dc4b538b2c'",",'Col':",COLUMN(BCDanhMucDauTu_06029!E35),",'Row':",ROW(BCDanhMucDauTu_06029!E35),",","'Format':'numberic'",",'Value':'",SUBSTITUTE(BCDanhMucDauTu_06029!E35,"'","\'"),"','TargetCode':''}")</f>
        <v>{'SheetId':'1deb9a6e-dc5a-4908-87cc-034ee9747e20','UId':'a81df1b4-0c26-4bbd-9a9d-27dc4b538b2c','Col':5,'Row':35,'Format':'numberic','Value':' ','TargetCode':''}</v>
      </c>
    </row>
    <row r="342" ht="12.75">
      <c r="A342" t="str">
        <f>CONCATENATE("{'SheetId':'1deb9a6e-dc5a-4908-87cc-034ee9747e20'",",","'UId':'4a9e3616-ca24-464d-b5e2-89b07d4dab94'",",'Col':",COLUMN(BCDanhMucDauTu_06029!F35),",'Row':",ROW(BCDanhMucDauTu_06029!F35),",","'Format':'numberic'",",'Value':'",SUBSTITUTE(BCDanhMucDauTu_06029!F35,"'","\'"),"','TargetCode':''}")</f>
        <v>{'SheetId':'1deb9a6e-dc5a-4908-87cc-034ee9747e20','UId':'4a9e3616-ca24-464d-b5e2-89b07d4dab94','Col':6,'Row':35,'Format':'numberic','Value':' ','TargetCode':''}</v>
      </c>
    </row>
    <row r="343" ht="12.75">
      <c r="A343" t="str">
        <f>CONCATENATE("{'SheetId':'1deb9a6e-dc5a-4908-87cc-034ee9747e20'",",","'UId':'4cbb5dbb-7a56-4367-b451-172c5d9fc088'",",'Col':",COLUMN(BCDanhMucDauTu_06029!G35),",'Row':",ROW(BCDanhMucDauTu_06029!G35),",","'Format':'numberic'",",'Value':'",SUBSTITUTE(BCDanhMucDauTu_06029!G35,"'","\'"),"','TargetCode':''}")</f>
        <v>{'SheetId':'1deb9a6e-dc5a-4908-87cc-034ee9747e20','UId':'4cbb5dbb-7a56-4367-b451-172c5d9fc088','Col':7,'Row':35,'Format':'numberic','Value':' ','TargetCode':''}</v>
      </c>
    </row>
    <row r="344" ht="12.75">
      <c r="A344" t="str">
        <f>CONCATENATE("{'SheetId':'1deb9a6e-dc5a-4908-87cc-034ee9747e20'",",","'UId':'70357de6-0706-48a2-a361-da95bcaa1827'",",'Col':",COLUMN(BCDanhMucDauTu_06029!D36),",'Row':",ROW(BCDanhMucDauTu_06029!D36),",","'Format':'numberic'",",'Value':'",SUBSTITUTE(BCDanhMucDauTu_06029!D36,"'","\'"),"','TargetCode':''}")</f>
        <v>{'SheetId':'1deb9a6e-dc5a-4908-87cc-034ee9747e20','UId':'70357de6-0706-48a2-a361-da95bcaa1827','Col':4,'Row':36,'Format':'numberic','Value':' ','TargetCode':''}</v>
      </c>
    </row>
    <row r="345" ht="12.75">
      <c r="A345" t="str">
        <f>CONCATENATE("{'SheetId':'1deb9a6e-dc5a-4908-87cc-034ee9747e20'",",","'UId':'4f148c59-190d-4dad-aff9-126f4ce81c6d'",",'Col':",COLUMN(BCDanhMucDauTu_06029!E36),",'Row':",ROW(BCDanhMucDauTu_06029!E36),",","'Format':'numberic'",",'Value':'",SUBSTITUTE(BCDanhMucDauTu_06029!E36,"'","\'"),"','TargetCode':''}")</f>
        <v>{'SheetId':'1deb9a6e-dc5a-4908-87cc-034ee9747e20','UId':'4f148c59-190d-4dad-aff9-126f4ce81c6d','Col':5,'Row':36,'Format':'numberic','Value':' ','TargetCode':''}</v>
      </c>
    </row>
    <row r="346" ht="12.75">
      <c r="A346" t="str">
        <f>CONCATENATE("{'SheetId':'1deb9a6e-dc5a-4908-87cc-034ee9747e20'",",","'UId':'6ba9d2bf-7322-4bb6-be73-05a728f53c5a'",",'Col':",COLUMN(BCDanhMucDauTu_06029!F36),",'Row':",ROW(BCDanhMucDauTu_06029!F36),",","'Format':'numberic'",",'Value':'",SUBSTITUTE(BCDanhMucDauTu_06029!F36,"'","\'"),"','TargetCode':''}")</f>
        <v>{'SheetId':'1deb9a6e-dc5a-4908-87cc-034ee9747e20','UId':'6ba9d2bf-7322-4bb6-be73-05a728f53c5a','Col':6,'Row':36,'Format':'numberic','Value':'8493450529','TargetCode':''}</v>
      </c>
    </row>
    <row r="347" ht="12.75">
      <c r="A347" t="str">
        <f>CONCATENATE("{'SheetId':'1deb9a6e-dc5a-4908-87cc-034ee9747e20'",",","'UId':'cad08826-aed0-458d-a3df-563ee1ca2782'",",'Col':",COLUMN(BCDanhMucDauTu_06029!G36),",'Row':",ROW(BCDanhMucDauTu_06029!G36),",","'Format':'numberic'",",'Value':'",SUBSTITUTE(BCDanhMucDauTu_06029!G36,"'","\'"),"','TargetCode':''}")</f>
        <v>{'SheetId':'1deb9a6e-dc5a-4908-87cc-034ee9747e20','UId':'cad08826-aed0-458d-a3df-563ee1ca2782','Col':7,'Row':36,'Format':'numberic','Value':'0.212314592449708','TargetCode':''}</v>
      </c>
    </row>
    <row r="348" ht="12.75">
      <c r="A348" t="str">
        <f>CONCATENATE("{'SheetId':'1deb9a6e-dc5a-4908-87cc-034ee9747e20'",",","'UId':'26452794-e0d2-44f2-8c51-7f5465fbf4cf'",",'Col':",COLUMN(BCDanhMucDauTu_06029!A38),",'Row':",ROW(BCDanhMucDauTu_06029!A38),",","'ColDynamic':",COLUMN(BCDanhMucDauTu_06029!A35),",","'RowDynamic':",ROW(BCDanhMucDauTu_06029!A35),",","'Format':'string'",",'Value':'",SUBSTITUTE(BCDanhMucDauTu_06029!A38,"'","\'"),"','TargetCode':''}")</f>
        <v>{'SheetId':'1deb9a6e-dc5a-4908-87cc-034ee9747e20','UId':'26452794-e0d2-44f2-8c51-7f5465fbf4cf','Col':1,'Row':38,'ColDynamic':1,'RowDynamic':35,'Format':'string','Value':' ','TargetCode':''}</v>
      </c>
    </row>
    <row r="349" ht="12.75">
      <c r="A349" t="str">
        <f>CONCATENATE("{'SheetId':'1deb9a6e-dc5a-4908-87cc-034ee9747e20'",",","'UId':'9b14eff9-5e45-4cf1-9494-0604b89ed28b'",",'Col':",COLUMN(BCDanhMucDauTu_06029!B38),",'Row':",ROW(BCDanhMucDauTu_06029!B38),",","'ColDynamic':",COLUMN(BCDanhMucDauTu_06029!B35),",","'RowDynamic':",ROW(BCDanhMucDauTu_06029!B35),",","'Format':'string'",",'Value':'",SUBSTITUTE(BCDanhMucDauTu_06029!B38,"'","\'"),"','TargetCode':''}")</f>
        <v>{'SheetId':'1deb9a6e-dc5a-4908-87cc-034ee9747e20','UId':'9b14eff9-5e45-4cf1-9494-0604b89ed28b','Col':2,'Row':38,'ColDynamic':2,'RowDynamic':35,'Format':'string','Value':'Tiền gửi ngân hàng','TargetCode':''}</v>
      </c>
    </row>
    <row r="350" ht="12.75">
      <c r="A350" t="str">
        <f>CONCATENATE("{'SheetId':'1deb9a6e-dc5a-4908-87cc-034ee9747e20'",",","'UId':'8d66f097-23e3-4ef9-8131-e5ac52c6b32f'",",'Col':",COLUMN(BCDanhMucDauTu_06029!C38),",'Row':",ROW(BCDanhMucDauTu_06029!C38),",","'ColDynamic':",COLUMN(BCDanhMucDauTu_06029!C35),",","'RowDynamic':",ROW(BCDanhMucDauTu_06029!C35),",","'Format':'string'",",'Value':'",SUBSTITUTE(BCDanhMucDauTu_06029!C38,"'","\'"),"','TargetCode':''}")</f>
        <v>{'SheetId':'1deb9a6e-dc5a-4908-87cc-034ee9747e20','UId':'8d66f097-23e3-4ef9-8131-e5ac52c6b32f','Col':3,'Row':38,'ColDynamic':3,'RowDynamic':35,'Format':'string','Value':'2260','TargetCode':''}</v>
      </c>
    </row>
    <row r="351" ht="12.75">
      <c r="A351" t="str">
        <f>CONCATENATE("{'SheetId':'1deb9a6e-dc5a-4908-87cc-034ee9747e20'",",","'UId':'ead9614a-658c-4220-bedf-ca1bfba113ca'",",'Col':",COLUMN(BCDanhMucDauTu_06029!D38),",'Row':",ROW(BCDanhMucDauTu_06029!D38),",","'ColDynamic':",COLUMN(BCDanhMucDauTu_06029!D35),",","'RowDynamic':",ROW(BCDanhMucDauTu_06029!D35),",","'Format':'numberic'",",'Value':'",SUBSTITUTE(BCDanhMucDauTu_06029!D38,"'","\'"),"','TargetCode':''}")</f>
        <v>{'SheetId':'1deb9a6e-dc5a-4908-87cc-034ee9747e20','UId':'ead9614a-658c-4220-bedf-ca1bfba113ca','Col':4,'Row':38,'ColDynamic':4,'RowDynamic':35,'Format':'numberic','Value':' ','TargetCode':''}</v>
      </c>
    </row>
    <row r="352" ht="12.75">
      <c r="A352" t="str">
        <f>CONCATENATE("{'SheetId':'1deb9a6e-dc5a-4908-87cc-034ee9747e20'",",","'UId':'4fdfc09c-5e5b-40ad-b617-c48d140e6fbc'",",'Col':",COLUMN(BCDanhMucDauTu_06029!E38),",'Row':",ROW(BCDanhMucDauTu_06029!E38),",","'ColDynamic':",COLUMN(BCDanhMucDauTu_06029!E35),",","'RowDynamic':",ROW(BCDanhMucDauTu_06029!E35),",","'Format':'numberic'",",'Value':'",SUBSTITUTE(BCDanhMucDauTu_06029!E38,"'","\'"),"','TargetCode':''}")</f>
        <v>{'SheetId':'1deb9a6e-dc5a-4908-87cc-034ee9747e20','UId':'4fdfc09c-5e5b-40ad-b617-c48d140e6fbc','Col':5,'Row':38,'ColDynamic':5,'RowDynamic':35,'Format':'numberic','Value':' ','TargetCode':''}</v>
      </c>
    </row>
    <row r="353" ht="12.75">
      <c r="A353" t="str">
        <f>CONCATENATE("{'SheetId':'1deb9a6e-dc5a-4908-87cc-034ee9747e20'",",","'UId':'ba8351a8-8ef9-4c39-b20c-9e499c7302c4'",",'Col':",COLUMN(BCDanhMucDauTu_06029!F38),",'Row':",ROW(BCDanhMucDauTu_06029!F38),",","'ColDynamic':",COLUMN(BCDanhMucDauTu_06029!F35),",","'RowDynamic':",ROW(BCDanhMucDauTu_06029!F35),",","'Format':'numberic'",",'Value':'",SUBSTITUTE(BCDanhMucDauTu_06029!F38,"'","\'"),"','TargetCode':''}")</f>
        <v>{'SheetId':'1deb9a6e-dc5a-4908-87cc-034ee9747e20','UId':'ba8351a8-8ef9-4c39-b20c-9e499c7302c4','Col':6,'Row':38,'ColDynamic':6,'RowDynamic':35,'Format':'numberic','Value':'','TargetCode':''}</v>
      </c>
    </row>
    <row r="354" ht="12.75">
      <c r="A354" t="str">
        <f>CONCATENATE("{'SheetId':'1deb9a6e-dc5a-4908-87cc-034ee9747e20'",",","'UId':'20aec549-2649-4108-8c50-4ff697541fea'",",'Col':",COLUMN(BCDanhMucDauTu_06029!G38),",'Row':",ROW(BCDanhMucDauTu_06029!G38),",","'ColDynamic':",COLUMN(BCDanhMucDauTu_06029!G35),",","'RowDynamic':",ROW(BCDanhMucDauTu_06029!G35),",","'Format':'numberic'",",'Value':'",SUBSTITUTE(BCDanhMucDauTu_06029!G38,"'","\'"),"','TargetCode':''}")</f>
        <v>{'SheetId':'1deb9a6e-dc5a-4908-87cc-034ee9747e20','UId':'20aec549-2649-4108-8c50-4ff697541fea','Col':7,'Row':38,'ColDynamic':7,'RowDynamic':35,'Format':'numberic','Value':'','TargetCode':''}</v>
      </c>
    </row>
    <row r="355" ht="12.75">
      <c r="A355" t="str">
        <f>CONCATENATE("{'SheetId':'1deb9a6e-dc5a-4908-87cc-034ee9747e20'",",","'UId':'c94d94d7-01a6-4c24-95e6-4f83c62d0567'",",'Col':",COLUMN(BCDanhMucDauTu_06029!A40),",'Row':",ROW(BCDanhMucDauTu_06029!A40),",","'ColDynamic':",COLUMN(BCDanhMucDauTu_06029!A37),",","'RowDynamic':",ROW(BCDanhMucDauTu_06029!A37),",","'Format':'string'",",'Value':'",SUBSTITUTE(BCDanhMucDauTu_06029!A40,"'","\'"),"','TargetCode':''}")</f>
        <v>{'SheetId':'1deb9a6e-dc5a-4908-87cc-034ee9747e20','UId':'c94d94d7-01a6-4c24-95e6-4f83c62d0567','Col':1,'Row':40,'ColDynamic':1,'RowDynamic':37,'Format':'string','Value':' ','TargetCode':''}</v>
      </c>
    </row>
    <row r="356" ht="12.75">
      <c r="A356" t="str">
        <f>CONCATENATE("{'SheetId':'1deb9a6e-dc5a-4908-87cc-034ee9747e20'",",","'UId':'333b59bf-d7bf-4903-a769-681773c5c1d6'",",'Col':",COLUMN(BCDanhMucDauTu_06029!B40),",'Row':",ROW(BCDanhMucDauTu_06029!B40),",","'ColDynamic':",COLUMN(BCDanhMucDauTu_06029!B37),",","'RowDynamic':",ROW(BCDanhMucDauTu_06029!B37),",","'Format':'string'",",'Value':'",SUBSTITUTE(BCDanhMucDauTu_06029!B40,"'","\'"),"','TargetCode':''}")</f>
        <v>{'SheetId':'1deb9a6e-dc5a-4908-87cc-034ee9747e20','UId':'333b59bf-d7bf-4903-a769-681773c5c1d6','Col':2,'Row':40,'ColDynamic':2,'RowDynamic':37,'Format':'string','Value':'Chứng chỉ tiền gửi','TargetCode':''}</v>
      </c>
    </row>
    <row r="357" ht="12.75">
      <c r="A357" t="str">
        <f>CONCATENATE("{'SheetId':'1deb9a6e-dc5a-4908-87cc-034ee9747e20'",",","'UId':'70dcb08c-d0c0-43e8-87c7-cb83b1736902'",",'Col':",COLUMN(BCDanhMucDauTu_06029!C40),",'Row':",ROW(BCDanhMucDauTu_06029!C40),",","'ColDynamic':",COLUMN(BCDanhMucDauTu_06029!C37),",","'RowDynamic':",ROW(BCDanhMucDauTu_06029!C37),",","'Format':'string'",",'Value':'",SUBSTITUTE(BCDanhMucDauTu_06029!C40,"'","\'"),"','TargetCode':''}")</f>
        <v>{'SheetId':'1deb9a6e-dc5a-4908-87cc-034ee9747e20','UId':'70dcb08c-d0c0-43e8-87c7-cb83b1736902','Col':3,'Row':40,'ColDynamic':3,'RowDynamic':37,'Format':'string','Value':'2261','TargetCode':''}</v>
      </c>
    </row>
    <row r="358" ht="12.75">
      <c r="A358" t="str">
        <f>CONCATENATE("{'SheetId':'1deb9a6e-dc5a-4908-87cc-034ee9747e20'",",","'UId':'b98b0710-edbe-464f-91cc-a50943b92e53'",",'Col':",COLUMN(BCDanhMucDauTu_06029!D40),",'Row':",ROW(BCDanhMucDauTu_06029!D40),",","'ColDynamic':",COLUMN(BCDanhMucDauTu_06029!D37),",","'RowDynamic':",ROW(BCDanhMucDauTu_06029!D37),",","'Format':'numberic'",",'Value':'",SUBSTITUTE(BCDanhMucDauTu_06029!D40,"'","\'"),"','TargetCode':''}")</f>
        <v>{'SheetId':'1deb9a6e-dc5a-4908-87cc-034ee9747e20','UId':'b98b0710-edbe-464f-91cc-a50943b92e53','Col':4,'Row':40,'ColDynamic':4,'RowDynamic':37,'Format':'numberic','Value':' ','TargetCode':''}</v>
      </c>
    </row>
    <row r="359" ht="12.75">
      <c r="A359" t="str">
        <f>CONCATENATE("{'SheetId':'1deb9a6e-dc5a-4908-87cc-034ee9747e20'",",","'UId':'1e5e338d-e8d3-484c-a931-f154e681f9d1'",",'Col':",COLUMN(BCDanhMucDauTu_06029!E40),",'Row':",ROW(BCDanhMucDauTu_06029!E40),",","'ColDynamic':",COLUMN(BCDanhMucDauTu_06029!E37),",","'RowDynamic':",ROW(BCDanhMucDauTu_06029!E37),",","'Format':'numberic'",",'Value':'",SUBSTITUTE(BCDanhMucDauTu_06029!E40,"'","\'"),"','TargetCode':''}")</f>
        <v>{'SheetId':'1deb9a6e-dc5a-4908-87cc-034ee9747e20','UId':'1e5e338d-e8d3-484c-a931-f154e681f9d1','Col':5,'Row':40,'ColDynamic':5,'RowDynamic':37,'Format':'numberic','Value':' ','TargetCode':''}</v>
      </c>
    </row>
    <row r="360" ht="12.75">
      <c r="A360" t="str">
        <f>CONCATENATE("{'SheetId':'1deb9a6e-dc5a-4908-87cc-034ee9747e20'",",","'UId':'f0171a12-b46c-408e-9769-0674783f4494'",",'Col':",COLUMN(BCDanhMucDauTu_06029!F40),",'Row':",ROW(BCDanhMucDauTu_06029!F40),",","'ColDynamic':",COLUMN(BCDanhMucDauTu_06029!F37),",","'RowDynamic':",ROW(BCDanhMucDauTu_06029!F37),",","'Format':'numberic'",",'Value':'",SUBSTITUTE(BCDanhMucDauTu_06029!F40,"'","\'"),"','TargetCode':''}")</f>
        <v>{'SheetId':'1deb9a6e-dc5a-4908-87cc-034ee9747e20','UId':'f0171a12-b46c-408e-9769-0674783f4494','Col':6,'Row':40,'ColDynamic':6,'RowDynamic':37,'Format':'numberic','Value':'','TargetCode':''}</v>
      </c>
    </row>
    <row r="361" ht="12.75">
      <c r="A361" t="str">
        <f>CONCATENATE("{'SheetId':'1deb9a6e-dc5a-4908-87cc-034ee9747e20'",",","'UId':'123dfcbf-9d8f-4865-9abd-67aef0fb2ded'",",'Col':",COLUMN(BCDanhMucDauTu_06029!G40),",'Row':",ROW(BCDanhMucDauTu_06029!G40),",","'ColDynamic':",COLUMN(BCDanhMucDauTu_06029!G37),",","'RowDynamic':",ROW(BCDanhMucDauTu_06029!G37),",","'Format':'numberic'",",'Value':'",SUBSTITUTE(BCDanhMucDauTu_06029!G40,"'","\'"),"','TargetCode':''}")</f>
        <v>{'SheetId':'1deb9a6e-dc5a-4908-87cc-034ee9747e20','UId':'123dfcbf-9d8f-4865-9abd-67aef0fb2ded','Col':7,'Row':40,'ColDynamic':7,'RowDynamic':37,'Format':'numberic','Value':'','TargetCode':''}</v>
      </c>
    </row>
    <row r="362" ht="12.75">
      <c r="A362" t="str">
        <f>CONCATENATE("{'SheetId':'1deb9a6e-dc5a-4908-87cc-034ee9747e20'",",","'UId':'61c7d7e9-4c4a-4062-8012-4877345d4ca2'",",'Col':",COLUMN(BCDanhMucDauTu_06029!D41),",'Row':",ROW(BCDanhMucDauTu_06029!D41),",","'Format':'numberic'",",'Value':'",SUBSTITUTE(BCDanhMucDauTu_06029!D41,"'","\'"),"','TargetCode':''}")</f>
        <v>{'SheetId':'1deb9a6e-dc5a-4908-87cc-034ee9747e20','UId':'61c7d7e9-4c4a-4062-8012-4877345d4ca2','Col':4,'Row':41,'Format':'numberic','Value':'','TargetCode':''}</v>
      </c>
    </row>
    <row r="363" ht="12.75">
      <c r="A363" t="str">
        <f>CONCATENATE("{'SheetId':'1deb9a6e-dc5a-4908-87cc-034ee9747e20'",",","'UId':'55eb1cfc-48db-45d7-badc-9126702dbaca'",",'Col':",COLUMN(BCDanhMucDauTu_06029!E41),",'Row':",ROW(BCDanhMucDauTu_06029!E41),",","'Format':'numberic'",",'Value':'",SUBSTITUTE(BCDanhMucDauTu_06029!E41,"'","\'"),"','TargetCode':''}")</f>
        <v>{'SheetId':'1deb9a6e-dc5a-4908-87cc-034ee9747e20','UId':'55eb1cfc-48db-45d7-badc-9126702dbaca','Col':5,'Row':41,'Format':'numberic','Value':'','TargetCode':''}</v>
      </c>
    </row>
    <row r="364" ht="12.75">
      <c r="A364" t="str">
        <f>CONCATENATE("{'SheetId':'1deb9a6e-dc5a-4908-87cc-034ee9747e20'",",","'UId':'0b0a71cf-8b1c-4a88-a170-2b7251d20ffa'",",'Col':",COLUMN(BCDanhMucDauTu_06029!F41),",'Row':",ROW(BCDanhMucDauTu_06029!F41),",","'Format':'numberic'",",'Value':'",SUBSTITUTE(BCDanhMucDauTu_06029!F41,"'","\'"),"','TargetCode':''}")</f>
        <v>{'SheetId':'1deb9a6e-dc5a-4908-87cc-034ee9747e20','UId':'0b0a71cf-8b1c-4a88-a170-2b7251d20ffa','Col':6,'Row':41,'Format':'numberic','Value':'8493450529','TargetCode':''}</v>
      </c>
    </row>
    <row r="365" ht="12.75">
      <c r="A365" t="str">
        <f>CONCATENATE("{'SheetId':'1deb9a6e-dc5a-4908-87cc-034ee9747e20'",",","'UId':'3ec63538-3a98-477e-b957-0e4550274988'",",'Col':",COLUMN(BCDanhMucDauTu_06029!G41),",'Row':",ROW(BCDanhMucDauTu_06029!G41),",","'Format':'numberic'",",'Value':'",SUBSTITUTE(BCDanhMucDauTu_06029!G41,"'","\'"),"','TargetCode':''}")</f>
        <v>{'SheetId':'1deb9a6e-dc5a-4908-87cc-034ee9747e20','UId':'3ec63538-3a98-477e-b957-0e4550274988','Col':7,'Row':41,'Format':'numberic','Value':'0.212314592449708','TargetCode':''}</v>
      </c>
    </row>
    <row r="366" ht="12.75">
      <c r="A366" t="str">
        <f>CONCATENATE("{'SheetId':'1deb9a6e-dc5a-4908-87cc-034ee9747e20'",",","'UId':'b7e2b881-7166-4008-81ef-36fa655ba0d3'",",'Col':",COLUMN(BCDanhMucDauTu_06029!D42),",'Row':",ROW(BCDanhMucDauTu_06029!D42),",","'Format':'numberic'",",'Value':'",SUBSTITUTE(BCDanhMucDauTu_06029!D42,"'","\'"),"','TargetCode':''}")</f>
        <v>{'SheetId':'1deb9a6e-dc5a-4908-87cc-034ee9747e20','UId':'b7e2b881-7166-4008-81ef-36fa655ba0d3','Col':4,'Row':42,'Format':'numberic','Value':'','TargetCode':''}</v>
      </c>
    </row>
    <row r="367" ht="12.75">
      <c r="A367" t="str">
        <f>CONCATENATE("{'SheetId':'1deb9a6e-dc5a-4908-87cc-034ee9747e20'",",","'UId':'b0198f8c-cffe-4d00-9816-22e0fa96124d'",",'Col':",COLUMN(BCDanhMucDauTu_06029!E42),",'Row':",ROW(BCDanhMucDauTu_06029!E42),",","'Format':'numberic'",",'Value':'",SUBSTITUTE(BCDanhMucDauTu_06029!E42,"'","\'"),"','TargetCode':''}")</f>
        <v>{'SheetId':'1deb9a6e-dc5a-4908-87cc-034ee9747e20','UId':'b0198f8c-cffe-4d00-9816-22e0fa96124d','Col':5,'Row':42,'Format':'numberic','Value':'','TargetCode':''}</v>
      </c>
    </row>
    <row r="368" ht="12.75">
      <c r="A368" t="str">
        <f>CONCATENATE("{'SheetId':'1deb9a6e-dc5a-4908-87cc-034ee9747e20'",",","'UId':'2a23d1c5-766a-4746-bd88-93015d1e4053'",",'Col':",COLUMN(BCDanhMucDauTu_06029!F42),",'Row':",ROW(BCDanhMucDauTu_06029!F42),",","'Format':'numberic'",",'Value':'",SUBSTITUTE(BCDanhMucDauTu_06029!F42,"'","\'"),"','TargetCode':''}")</f>
        <v>{'SheetId':'1deb9a6e-dc5a-4908-87cc-034ee9747e20','UId':'2a23d1c5-766a-4746-bd88-93015d1e4053','Col':6,'Row':42,'Format':'numberic','Value':'40004082767','TargetCode':''}</v>
      </c>
    </row>
    <row r="369" ht="12.75">
      <c r="A369" t="str">
        <f>CONCATENATE("{'SheetId':'1deb9a6e-dc5a-4908-87cc-034ee9747e20'",",","'UId':'ca227d64-7ddf-4c5b-94c2-f07049f1a645'",",'Col':",COLUMN(BCDanhMucDauTu_06029!G42),",'Row':",ROW(BCDanhMucDauTu_06029!G42),",","'Format':'numberic'",",'Value':'",SUBSTITUTE(BCDanhMucDauTu_06029!G42,"'","\'"),"','TargetCode':''}")</f>
        <v>{'SheetId':'1deb9a6e-dc5a-4908-87cc-034ee9747e20','UId':'ca227d64-7ddf-4c5b-94c2-f07049f1a645','Col':7,'Row':42,'Format':'numberic','Value':'1','TargetCode':''}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{'SheetId':'eea37401-614e-480f-bf0c-66e62a21c940','UId':'8fe4c321-a5c4-4a50-a26e-af5571876426','Col':4,'Row':3,'Format':'numberic','Value':'0.0120012921710321','TargetCode':''}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{'SheetId':'eea37401-614e-480f-bf0c-66e62a21c940','UId':'e505df99-52a5-4046-b588-70e17a64bc04','Col':5,'Row':3,'Format':'numberic','Value':'0.0120010763116598','TargetCode':''}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{'SheetId':'eea37401-614e-480f-bf0c-66e62a21c940','UId':'906b49c2-3105-44f5-a32d-07590223a8f2','Col':4,'Row':4,'Format':'numberic','Value':'0.00600489161627833','TargetCode':''}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{'SheetId':'eea37401-614e-480f-bf0c-66e62a21c940','UId':'1292eb8e-a778-4ce5-ab53-509a4c8a9832','Col':5,'Row':4,'Format':'numberic','Value':'0.0035918106583108','TargetCode':''}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{'SheetId':'eea37401-614e-480f-bf0c-66e62a21c940','UId':'043b7f89-a817-4764-b06f-cc2a71ce03b0','Col':4,'Row':5,'Format':'numberic','Value':'0.006969311241633','TargetCode':''}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{'SheetId':'eea37401-614e-480f-bf0c-66e62a21c940','UId':'99e0f9cc-8606-43f9-8ce6-a58dc892af79','Col':5,'Row':5,'Format':'numberic','Value':'0.00414369374116431','TargetCode':''}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{'SheetId':'eea37401-614e-480f-bf0c-66e62a21c940','UId':'5a5a30c0-7249-46cc-a3d5-6518c7410f2b','Col':4,'Row':6,'Format':'numberic','Value':'0.00133727613418342','TargetCode':''}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{'SheetId':'eea37401-614e-480f-bf0c-66e62a21c940','UId':'b6bb9469-63ab-4fda-88bd-7b1865b669bf','Col':5,'Row':6,'Format':'numberic','Value':'0.000821597782685588','TargetCode':''}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{'SheetId':'eea37401-614e-480f-bf0c-66e62a21c940','UId':'e3f08122-3427-41af-b11b-1a46844a64fc','Col':4,'Row':9,'Format':'numberic','Value':'0.00406171998873343','TargetCode':''}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{'SheetId':'eea37401-614e-480f-bf0c-66e62a21c940','UId':'9e68654a-171d-4fbe-8c69-6a6d18753f97','Col':5,'Row':9,'Format':'numberic','Value':'0.00367705885569594','TargetCode':''}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{'SheetId':'eea37401-614e-480f-bf0c-66e62a21c940','UId':'01528f3a-d80f-403f-9e7e-01c54429c341','Col':4,'Row':10,'Format':'numberic','Value':'0.0303744911518603','TargetCode':''}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{'SheetId':'eea37401-614e-480f-bf0c-66e62a21c940','UId':'2e9dd82c-3e13-4dfb-9508-7eb62f82b7a5','Col':5,'Row':10,'Format':'numberic','Value':'0.0242352373495165','TargetCode':''}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{'SheetId':'eea37401-614e-480f-bf0c-66e62a21c940','UId':'e04710a4-564b-4804-a3c9-8b96b736ccd0','Col':4,'Row':11,'Format':'numberic','Value':'0.723595291401755','TargetCode':''}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{'SheetId':'eea37401-614e-480f-bf0c-66e62a21c940','UId':'0421496e-49be-42f6-bd5e-4ff79e46d605','Col':5,'Row':11,'Format':'numberic','Value':'3.5696415251188','TargetCode':''}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{'SheetId':'eea37401-614e-480f-bf0c-66e62a21c940','UId':'759e81e7-6be1-448f-8880-c7fb179e0f97','Col':4,'Row':14,'Format':'numberic','Value':'56076367700','TargetCode':''}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{'SheetId':'eea37401-614e-480f-bf0c-66e62a21c940','UId':'d55f381c-544c-4c22-a6c9-f44d9ae2c1ab','Col':5,'Row':14,'Format':'numberic','Value':'82560556700','TargetCode':''}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{'SheetId':'eea37401-614e-480f-bf0c-66e62a21c940','UId':'5b9de7f0-70a7-42bf-94c8-d94c81c70e42','Col':4,'Row':15,'Format':'numberic','Value':'56076367700','TargetCode':''}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{'SheetId':'eea37401-614e-480f-bf0c-66e62a21c940','UId':'85d68133-b410-4986-a2ae-00da0ca256bd','Col':5,'Row':15,'Format':'numberic','Value':'82560556700','TargetCode':''}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{'SheetId':'eea37401-614e-480f-bf0c-66e62a21c940','UId':'31f6ac2c-5e3e-4a12-b200-cf5f834a027b','Col':4,'Row':16,'Format':'numberic','Value':'5607636.77','TargetCode':''}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{'SheetId':'eea37401-614e-480f-bf0c-66e62a21c940','UId':'e12c39c4-7956-414a-b632-d0af1c2ab599','Col':5,'Row':16,'Format':'numberic','Value':'8256055.67','TargetCode':''}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{'SheetId':'eea37401-614e-480f-bf0c-66e62a21c940','UId':'b08c24e4-4516-482b-a697-9d62ff87afcf','Col':4,'Row':17,'Format':'numberic','Value':'-18526802500','TargetCode':''}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{'SheetId':'eea37401-614e-480f-bf0c-66e62a21c940','UId':'a7ccfa80-7e7d-4308-b36d-abc719c80bf3','Col':5,'Row':17,'Format':'numberic','Value':'-26484189000','TargetCode':''}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{'SheetId':'eea37401-614e-480f-bf0c-66e62a21c940','UId':'e8ec4ef9-08e4-4e39-8477-ae21a99e8959','Col':4,'Row':18,'Format':'numberic','Value':'102375.16','TargetCode':''}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{'SheetId':'eea37401-614e-480f-bf0c-66e62a21c940','UId':'dde8a5b2-e9c7-4f1b-a63c-0174479280ef','Col':5,'Row':18,'Format':'numberic','Value':'1414578.41','TargetCode':''}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{'SheetId':'eea37401-614e-480f-bf0c-66e62a21c940','UId':'0e4c1db2-c20e-4d52-853c-271375cc313a','Col':4,'Row':19,'Format':'numberic','Value':'1023751600','TargetCode':''}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{'SheetId':'eea37401-614e-480f-bf0c-66e62a21c940','UId':'12f0bb36-f2e3-462a-b5c8-133ec8de4536','Col':5,'Row':19,'Format':'numberic','Value':'14145784100','TargetCode':''}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{'SheetId':'eea37401-614e-480f-bf0c-66e62a21c940','UId':'99c017fe-183e-4244-a2e8-3180fad52922','Col':4,'Row':20,'Format':'numberic','Value':'-1955055.41','TargetCode':''}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{'SheetId':'eea37401-614e-480f-bf0c-66e62a21c940','UId':'b3b6a8fb-5b81-4dc7-b0e6-531f207f2848','Col':5,'Row':20,'Format':'numberic','Value':'-4062997.31','TargetCode':''}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{'SheetId':'eea37401-614e-480f-bf0c-66e62a21c940','UId':'d7299fb4-5fbd-49ea-a765-7a162fd18f1e','Col':4,'Row':21,'Format':'numberic','Value':'-19550554100','TargetCode':''}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{'SheetId':'eea37401-614e-480f-bf0c-66e62a21c940','UId':'15c659ac-ac36-4f95-b662-8fcd6067cf35','Col':5,'Row':21,'Format':'numberic','Value':'-40629973100','TargetCode':''}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{'SheetId':'eea37401-614e-480f-bf0c-66e62a21c940','UId':'232e2092-5dcd-464b-b1fe-07f27efe2d21','Col':4,'Row':22,'Format':'numberic','Value':'37549565200','TargetCode':''}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{'SheetId':'eea37401-614e-480f-bf0c-66e62a21c940','UId':'fa41f074-2315-4e28-81ff-52700c300177','Col':5,'Row':22,'Format':'numberic','Value':'56076367700','TargetCode':''}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{'SheetId':'eea37401-614e-480f-bf0c-66e62a21c940','UId':'d8289881-c7ab-468c-ad5d-bf473cb76780','Col':4,'Row':23,'Format':'numberic','Value':'37549565200','TargetCode':''}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{'SheetId':'eea37401-614e-480f-bf0c-66e62a21c940','UId':'994ed5e1-c943-4620-8991-d05a125691b0','Col':5,'Row':23,'Format':'numberic','Value':'56076367700','TargetCode':''}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{'SheetId':'eea37401-614e-480f-bf0c-66e62a21c940','UId':'7120d041-84df-4b71-aa97-9c53b5ab7f97','Col':4,'Row':24,'Format':'numberic','Value':'3754956.52','TargetCode':''}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{'SheetId':'eea37401-614e-480f-bf0c-66e62a21c940','UId':'ee5817e5-5c8c-481c-bd88-acd0b7e7eb64','Col':5,'Row':24,'Format':'numberic','Value':'5607636.77','TargetCode':''}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{'SheetId':'eea37401-614e-480f-bf0c-66e62a21c940','UId':'dc7a563a-ad1d-4847-ad52-60ae8b13af41','Col':4,'Row':26,'Format':'percentage','Value':'0.5941','TargetCode':''}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{'SheetId':'eea37401-614e-480f-bf0c-66e62a21c940','UId':'c291a5ad-47fa-4a53-a5d4-2c97806fed49','Col':5,'Row':26,'Format':'percentage','Value':'0.5527','TargetCode':''}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{'SheetId':'eea37401-614e-480f-bf0c-66e62a21c940','UId':'71e817fa-136e-4e66-8e01-e228a752c25d','Col':4,'Row':27,'Format':'percentage','Value':'0.0059','TargetCode':''}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{'SheetId':'eea37401-614e-480f-bf0c-66e62a21c940','UId':'09a70799-3c67-42d0-9f37-8841480fa73f','Col':5,'Row':27,'Format':'percentage','Value':'0.0087','TargetCode':''}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{'SheetId':'eea37401-614e-480f-bf0c-66e62a21c940','UId':'19d7d32d-f72f-4744-9b80-66561ae1073a','Col':4,'Row':28,'Format':'numberic','Value':'3286','TargetCode':''}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{'SheetId':'eea37401-614e-480f-bf0c-66e62a21c940','UId':'2c2fe24e-69d3-4ae8-a8c8-c603f2a4a32c','Col':5,'Row':28,'Format':'numberic','Value':'3444','TargetCode':''}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{'SheetId':'eea37401-614e-480f-bf0c-66e62a21c940','UId':'507c37af-0901-43e1-8af6-f40112c246e3','Col':4,'Row':29,'Format':'numberic','Value':'10519.36','TargetCode':''}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{'SheetId':'eea37401-614e-480f-bf0c-66e62a21c940','UId':'bb1a5a18-9ac0-4a7c-9c34-d6fbecc14baf','Col':5,'Row':29,'Format':'numberic','Value':'12395.6','TargetCode':''}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O44"/>
  <sheetViews>
    <sheetView tabSelected="1" zoomScalePageLayoutView="0" workbookViewId="0" topLeftCell="B1">
      <selection activeCell="F16" sqref="F16"/>
    </sheetView>
  </sheetViews>
  <sheetFormatPr defaultColWidth="9.140625" defaultRowHeight="12.75"/>
  <cols>
    <col min="1" max="1" width="6.8515625" style="45" customWidth="1"/>
    <col min="2" max="2" width="41.7109375" style="45" customWidth="1"/>
    <col min="3" max="3" width="10.28125" style="45" customWidth="1"/>
    <col min="4" max="5" width="28.421875" style="46" customWidth="1"/>
    <col min="6" max="6" width="28.421875" style="57" customWidth="1"/>
    <col min="7" max="7" width="9.140625" style="45" customWidth="1"/>
    <col min="8" max="8" width="30.57421875" style="45" customWidth="1"/>
    <col min="9" max="9" width="9.140625" style="45" customWidth="1"/>
    <col min="10" max="10" width="18.7109375" style="46" bestFit="1" customWidth="1"/>
    <col min="11" max="11" width="17.7109375" style="46" bestFit="1" customWidth="1"/>
    <col min="12" max="12" width="11.28125" style="47" bestFit="1" customWidth="1"/>
    <col min="13" max="16384" width="9.140625" style="45" customWidth="1"/>
  </cols>
  <sheetData>
    <row r="1" spans="1:6" ht="15" customHeight="1">
      <c r="A1" s="42" t="s">
        <v>5</v>
      </c>
      <c r="B1" s="42" t="s">
        <v>6</v>
      </c>
      <c r="C1" s="42" t="s">
        <v>54</v>
      </c>
      <c r="D1" s="43" t="s">
        <v>55</v>
      </c>
      <c r="E1" s="43" t="s">
        <v>56</v>
      </c>
      <c r="F1" s="44" t="s">
        <v>57</v>
      </c>
    </row>
    <row r="2" spans="1:6" ht="15" customHeight="1">
      <c r="A2" s="48" t="s">
        <v>58</v>
      </c>
      <c r="B2" s="48" t="s">
        <v>59</v>
      </c>
      <c r="C2" s="48" t="s">
        <v>60</v>
      </c>
      <c r="D2" s="49" t="s">
        <v>1</v>
      </c>
      <c r="E2" s="49" t="s">
        <v>1</v>
      </c>
      <c r="F2" s="50" t="s">
        <v>1</v>
      </c>
    </row>
    <row r="3" spans="1:15" ht="15" customHeight="1">
      <c r="A3" s="22" t="s">
        <v>61</v>
      </c>
      <c r="B3" s="22" t="s">
        <v>62</v>
      </c>
      <c r="C3" s="22" t="s">
        <v>63</v>
      </c>
      <c r="D3" s="24">
        <v>8493450529</v>
      </c>
      <c r="E3" s="24">
        <v>24486061879</v>
      </c>
      <c r="F3" s="51">
        <v>0.5611773618308897</v>
      </c>
      <c r="M3" s="52"/>
      <c r="N3" s="52"/>
      <c r="O3" s="52"/>
    </row>
    <row r="4" spans="1:15" ht="15" customHeight="1">
      <c r="A4" s="22" t="s">
        <v>1</v>
      </c>
      <c r="B4" s="22" t="s">
        <v>340</v>
      </c>
      <c r="C4" s="22" t="s">
        <v>65</v>
      </c>
      <c r="D4" s="24"/>
      <c r="E4" s="24">
        <v>10000000000</v>
      </c>
      <c r="F4" s="51"/>
      <c r="M4" s="52"/>
      <c r="N4" s="52"/>
      <c r="O4" s="52"/>
    </row>
    <row r="5" spans="1:6" ht="15" customHeight="1">
      <c r="A5" s="22" t="s">
        <v>66</v>
      </c>
      <c r="B5" s="22" t="s">
        <v>66</v>
      </c>
      <c r="C5" s="22" t="s">
        <v>66</v>
      </c>
      <c r="D5" s="24"/>
      <c r="E5" s="24"/>
      <c r="F5" s="51"/>
    </row>
    <row r="6" spans="1:15" ht="15" customHeight="1">
      <c r="A6" s="22" t="s">
        <v>1</v>
      </c>
      <c r="B6" s="22" t="s">
        <v>67</v>
      </c>
      <c r="C6" s="22" t="s">
        <v>68</v>
      </c>
      <c r="D6" s="24">
        <v>8493450529</v>
      </c>
      <c r="E6" s="24">
        <v>14486061879</v>
      </c>
      <c r="F6" s="51">
        <v>0.838027035033346</v>
      </c>
      <c r="M6" s="52"/>
      <c r="N6" s="52"/>
      <c r="O6" s="52"/>
    </row>
    <row r="7" spans="1:6" ht="15" customHeight="1">
      <c r="A7" s="22" t="s">
        <v>66</v>
      </c>
      <c r="B7" s="22" t="s">
        <v>66</v>
      </c>
      <c r="C7" s="22" t="s">
        <v>66</v>
      </c>
      <c r="D7" s="24"/>
      <c r="E7" s="24"/>
      <c r="F7" s="51"/>
    </row>
    <row r="8" spans="1:15" ht="15" customHeight="1">
      <c r="A8" s="22" t="s">
        <v>69</v>
      </c>
      <c r="B8" s="22" t="s">
        <v>70</v>
      </c>
      <c r="C8" s="22" t="s">
        <v>71</v>
      </c>
      <c r="D8" s="24">
        <v>30607568932</v>
      </c>
      <c r="E8" s="24">
        <v>44847151397</v>
      </c>
      <c r="F8" s="51">
        <v>0.31917838600127646</v>
      </c>
      <c r="M8" s="52"/>
      <c r="N8" s="52"/>
      <c r="O8" s="52"/>
    </row>
    <row r="9" spans="1:6" ht="15" customHeight="1">
      <c r="A9" s="22" t="s">
        <v>66</v>
      </c>
      <c r="B9" s="22" t="s">
        <v>66</v>
      </c>
      <c r="C9" s="22" t="s">
        <v>66</v>
      </c>
      <c r="D9" s="24"/>
      <c r="E9" s="24"/>
      <c r="F9" s="51"/>
    </row>
    <row r="10" spans="1:6" ht="15" customHeight="1">
      <c r="A10" s="22"/>
      <c r="B10" s="22"/>
      <c r="C10" s="22"/>
      <c r="D10" s="24"/>
      <c r="E10" s="24"/>
      <c r="F10" s="51"/>
    </row>
    <row r="11" spans="1:6" ht="15" customHeight="1">
      <c r="A11" s="22" t="s">
        <v>72</v>
      </c>
      <c r="B11" s="22" t="s">
        <v>73</v>
      </c>
      <c r="C11" s="22" t="s">
        <v>74</v>
      </c>
      <c r="D11" s="24"/>
      <c r="E11" s="24"/>
      <c r="F11" s="51"/>
    </row>
    <row r="12" spans="1:6" ht="15" customHeight="1">
      <c r="A12" s="22" t="s">
        <v>66</v>
      </c>
      <c r="B12" s="22" t="s">
        <v>66</v>
      </c>
      <c r="C12" s="22" t="s">
        <v>66</v>
      </c>
      <c r="D12" s="24"/>
      <c r="E12" s="24"/>
      <c r="F12" s="51"/>
    </row>
    <row r="13" spans="1:15" ht="15" customHeight="1">
      <c r="A13" s="22" t="s">
        <v>75</v>
      </c>
      <c r="B13" s="22" t="s">
        <v>76</v>
      </c>
      <c r="C13" s="22" t="s">
        <v>77</v>
      </c>
      <c r="D13" s="38">
        <v>903063306</v>
      </c>
      <c r="E13" s="38">
        <v>743631601</v>
      </c>
      <c r="F13" s="51">
        <v>0.4908979671196282</v>
      </c>
      <c r="M13" s="52"/>
      <c r="N13" s="52"/>
      <c r="O13" s="52"/>
    </row>
    <row r="14" spans="1:6" ht="15" customHeight="1">
      <c r="A14" s="22" t="s">
        <v>66</v>
      </c>
      <c r="B14" s="22" t="s">
        <v>66</v>
      </c>
      <c r="C14" s="22" t="s">
        <v>66</v>
      </c>
      <c r="D14" s="24"/>
      <c r="E14" s="24"/>
      <c r="F14" s="51"/>
    </row>
    <row r="15" spans="1:6" ht="15" customHeight="1">
      <c r="A15" s="22"/>
      <c r="B15" s="22"/>
      <c r="C15" s="22"/>
      <c r="D15" s="24"/>
      <c r="E15" s="24"/>
      <c r="F15" s="51"/>
    </row>
    <row r="16" spans="1:15" ht="15" customHeight="1">
      <c r="A16" s="22" t="s">
        <v>78</v>
      </c>
      <c r="B16" s="22" t="s">
        <v>79</v>
      </c>
      <c r="C16" s="22" t="s">
        <v>80</v>
      </c>
      <c r="D16" s="24"/>
      <c r="E16" s="24">
        <v>16438356</v>
      </c>
      <c r="F16" s="51"/>
      <c r="M16" s="52"/>
      <c r="N16" s="52"/>
      <c r="O16" s="52"/>
    </row>
    <row r="17" spans="1:6" ht="15" customHeight="1">
      <c r="A17" s="22" t="s">
        <v>66</v>
      </c>
      <c r="B17" s="22" t="s">
        <v>66</v>
      </c>
      <c r="C17" s="22" t="s">
        <v>66</v>
      </c>
      <c r="D17" s="24"/>
      <c r="E17" s="24"/>
      <c r="F17" s="51"/>
    </row>
    <row r="18" spans="1:6" ht="15" customHeight="1">
      <c r="A18" s="22"/>
      <c r="B18" s="22"/>
      <c r="C18" s="22"/>
      <c r="D18" s="24"/>
      <c r="E18" s="24"/>
      <c r="F18" s="51"/>
    </row>
    <row r="19" spans="1:6" ht="15" customHeight="1">
      <c r="A19" s="22" t="s">
        <v>81</v>
      </c>
      <c r="B19" s="22" t="s">
        <v>82</v>
      </c>
      <c r="C19" s="22" t="s">
        <v>83</v>
      </c>
      <c r="D19" s="24"/>
      <c r="E19" s="24"/>
      <c r="F19" s="51"/>
    </row>
    <row r="20" spans="1:6" ht="15" customHeight="1">
      <c r="A20" s="22" t="s">
        <v>66</v>
      </c>
      <c r="B20" s="22" t="s">
        <v>66</v>
      </c>
      <c r="C20" s="22" t="s">
        <v>66</v>
      </c>
      <c r="D20" s="24"/>
      <c r="E20" s="24"/>
      <c r="F20" s="51"/>
    </row>
    <row r="21" spans="1:6" ht="15" customHeight="1">
      <c r="A21" s="22" t="s">
        <v>84</v>
      </c>
      <c r="B21" s="22" t="s">
        <v>85</v>
      </c>
      <c r="C21" s="22" t="s">
        <v>86</v>
      </c>
      <c r="D21" s="24"/>
      <c r="E21" s="24"/>
      <c r="F21" s="51"/>
    </row>
    <row r="22" spans="1:6" ht="15" customHeight="1">
      <c r="A22" s="22" t="s">
        <v>66</v>
      </c>
      <c r="B22" s="22" t="s">
        <v>66</v>
      </c>
      <c r="C22" s="22" t="s">
        <v>66</v>
      </c>
      <c r="D22" s="24"/>
      <c r="E22" s="24"/>
      <c r="F22" s="51"/>
    </row>
    <row r="23" spans="1:6" ht="15" customHeight="1">
      <c r="A23" s="22"/>
      <c r="B23" s="22"/>
      <c r="C23" s="22"/>
      <c r="D23" s="24"/>
      <c r="E23" s="24"/>
      <c r="F23" s="51"/>
    </row>
    <row r="24" spans="1:6" ht="15" customHeight="1">
      <c r="A24" s="22" t="s">
        <v>87</v>
      </c>
      <c r="B24" s="22" t="s">
        <v>88</v>
      </c>
      <c r="C24" s="22" t="s">
        <v>89</v>
      </c>
      <c r="D24" s="24"/>
      <c r="E24" s="24"/>
      <c r="F24" s="51"/>
    </row>
    <row r="25" spans="1:6" ht="15" customHeight="1">
      <c r="A25" s="22" t="s">
        <v>66</v>
      </c>
      <c r="B25" s="22" t="s">
        <v>66</v>
      </c>
      <c r="C25" s="22" t="s">
        <v>66</v>
      </c>
      <c r="D25" s="24"/>
      <c r="E25" s="24"/>
      <c r="F25" s="51"/>
    </row>
    <row r="26" spans="1:6" ht="15" customHeight="1">
      <c r="A26" s="22"/>
      <c r="B26" s="22"/>
      <c r="C26" s="22"/>
      <c r="D26" s="24"/>
      <c r="E26" s="24"/>
      <c r="F26" s="51"/>
    </row>
    <row r="27" spans="1:6" ht="15" customHeight="1">
      <c r="A27" s="22" t="s">
        <v>90</v>
      </c>
      <c r="B27" s="22" t="s">
        <v>91</v>
      </c>
      <c r="C27" s="22" t="s">
        <v>92</v>
      </c>
      <c r="D27" s="24"/>
      <c r="E27" s="24"/>
      <c r="F27" s="51"/>
    </row>
    <row r="28" spans="1:6" ht="15" customHeight="1">
      <c r="A28" s="22" t="s">
        <v>66</v>
      </c>
      <c r="B28" s="22" t="s">
        <v>66</v>
      </c>
      <c r="C28" s="22" t="s">
        <v>66</v>
      </c>
      <c r="D28" s="24"/>
      <c r="E28" s="24"/>
      <c r="F28" s="51"/>
    </row>
    <row r="29" spans="1:6" ht="15" customHeight="1">
      <c r="A29" s="22"/>
      <c r="B29" s="22"/>
      <c r="C29" s="22"/>
      <c r="D29" s="24"/>
      <c r="E29" s="24"/>
      <c r="F29" s="51"/>
    </row>
    <row r="30" spans="1:15" ht="15" customHeight="1">
      <c r="A30" s="22" t="s">
        <v>93</v>
      </c>
      <c r="B30" s="22" t="s">
        <v>94</v>
      </c>
      <c r="C30" s="22" t="s">
        <v>95</v>
      </c>
      <c r="D30" s="24">
        <v>40004082767</v>
      </c>
      <c r="E30" s="24">
        <v>70093283233</v>
      </c>
      <c r="F30" s="51">
        <v>0.3503065261035075</v>
      </c>
      <c r="M30" s="52"/>
      <c r="N30" s="52"/>
      <c r="O30" s="52"/>
    </row>
    <row r="31" spans="1:6" ht="15" customHeight="1">
      <c r="A31" s="48" t="s">
        <v>96</v>
      </c>
      <c r="B31" s="48" t="s">
        <v>97</v>
      </c>
      <c r="C31" s="48" t="s">
        <v>98</v>
      </c>
      <c r="D31" s="49"/>
      <c r="E31" s="49"/>
      <c r="F31" s="50"/>
    </row>
    <row r="32" spans="1:6" ht="15" customHeight="1">
      <c r="A32" s="22" t="s">
        <v>99</v>
      </c>
      <c r="B32" s="22" t="s">
        <v>100</v>
      </c>
      <c r="C32" s="22" t="s">
        <v>101</v>
      </c>
      <c r="D32" s="24"/>
      <c r="E32" s="24"/>
      <c r="F32" s="51"/>
    </row>
    <row r="33" spans="1:6" ht="15" customHeight="1">
      <c r="A33" s="22" t="s">
        <v>66</v>
      </c>
      <c r="B33" s="22" t="s">
        <v>66</v>
      </c>
      <c r="C33" s="22" t="s">
        <v>66</v>
      </c>
      <c r="D33" s="24"/>
      <c r="E33" s="24"/>
      <c r="F33" s="51"/>
    </row>
    <row r="34" spans="1:6" ht="15" customHeight="1">
      <c r="A34" s="22" t="s">
        <v>102</v>
      </c>
      <c r="B34" s="22" t="s">
        <v>103</v>
      </c>
      <c r="C34" s="22" t="s">
        <v>104</v>
      </c>
      <c r="D34" s="24"/>
      <c r="E34" s="24"/>
      <c r="F34" s="51"/>
    </row>
    <row r="35" spans="1:6" ht="15" customHeight="1">
      <c r="A35" s="22" t="s">
        <v>66</v>
      </c>
      <c r="B35" s="22" t="s">
        <v>66</v>
      </c>
      <c r="C35" s="22" t="s">
        <v>66</v>
      </c>
      <c r="D35" s="24"/>
      <c r="E35" s="24"/>
      <c r="F35" s="51"/>
    </row>
    <row r="36" spans="1:6" ht="15" customHeight="1">
      <c r="A36" s="22"/>
      <c r="B36" s="22"/>
      <c r="C36" s="22"/>
      <c r="D36" s="24"/>
      <c r="E36" s="24"/>
      <c r="F36" s="51"/>
    </row>
    <row r="37" spans="1:15" ht="15" customHeight="1">
      <c r="A37" s="22" t="s">
        <v>105</v>
      </c>
      <c r="B37" s="22" t="s">
        <v>106</v>
      </c>
      <c r="C37" s="22" t="s">
        <v>107</v>
      </c>
      <c r="D37" s="24">
        <v>504339902</v>
      </c>
      <c r="E37" s="24">
        <v>583208624</v>
      </c>
      <c r="F37" s="51">
        <v>0.7570373354182741</v>
      </c>
      <c r="M37" s="52"/>
      <c r="N37" s="52"/>
      <c r="O37" s="52"/>
    </row>
    <row r="38" spans="1:6" ht="15" customHeight="1">
      <c r="A38" s="22" t="s">
        <v>66</v>
      </c>
      <c r="B38" s="22" t="s">
        <v>66</v>
      </c>
      <c r="C38" s="22" t="s">
        <v>66</v>
      </c>
      <c r="D38" s="24"/>
      <c r="E38" s="24"/>
      <c r="F38" s="51"/>
    </row>
    <row r="39" spans="1:6" ht="15" customHeight="1">
      <c r="A39" s="22"/>
      <c r="B39" s="22"/>
      <c r="C39" s="22"/>
      <c r="D39" s="24"/>
      <c r="E39" s="24"/>
      <c r="F39" s="51"/>
    </row>
    <row r="40" spans="1:15" ht="15" customHeight="1">
      <c r="A40" s="22" t="s">
        <v>108</v>
      </c>
      <c r="B40" s="22" t="s">
        <v>109</v>
      </c>
      <c r="C40" s="22" t="s">
        <v>110</v>
      </c>
      <c r="D40" s="24">
        <v>504339902</v>
      </c>
      <c r="E40" s="24">
        <v>583208624</v>
      </c>
      <c r="F40" s="51">
        <v>0.7570373354182741</v>
      </c>
      <c r="M40" s="52"/>
      <c r="N40" s="52"/>
      <c r="O40" s="52"/>
    </row>
    <row r="41" spans="1:15" ht="15" customHeight="1">
      <c r="A41" s="22" t="s">
        <v>1</v>
      </c>
      <c r="B41" s="22" t="s">
        <v>111</v>
      </c>
      <c r="C41" s="22" t="s">
        <v>112</v>
      </c>
      <c r="D41" s="24">
        <v>39499742865</v>
      </c>
      <c r="E41" s="24">
        <v>69510074609</v>
      </c>
      <c r="F41" s="51">
        <v>0.3479198251312923</v>
      </c>
      <c r="M41" s="52"/>
      <c r="N41" s="52"/>
      <c r="O41" s="52"/>
    </row>
    <row r="42" spans="1:15" ht="15" customHeight="1">
      <c r="A42" s="22" t="s">
        <v>1</v>
      </c>
      <c r="B42" s="22" t="s">
        <v>113</v>
      </c>
      <c r="C42" s="22" t="s">
        <v>114</v>
      </c>
      <c r="D42" s="53">
        <v>3754956.52</v>
      </c>
      <c r="E42" s="53">
        <v>5607636.77</v>
      </c>
      <c r="F42" s="51">
        <v>0.3895112616151645</v>
      </c>
      <c r="M42" s="52"/>
      <c r="N42" s="52"/>
      <c r="O42" s="52"/>
    </row>
    <row r="43" spans="1:15" ht="15" customHeight="1">
      <c r="A43" s="22" t="s">
        <v>1</v>
      </c>
      <c r="B43" s="22" t="s">
        <v>115</v>
      </c>
      <c r="C43" s="22" t="s">
        <v>116</v>
      </c>
      <c r="D43" s="53">
        <v>10519.36</v>
      </c>
      <c r="E43" s="53">
        <v>12395.6</v>
      </c>
      <c r="F43" s="51">
        <v>0.8932220530582404</v>
      </c>
      <c r="M43" s="52"/>
      <c r="N43" s="52"/>
      <c r="O43" s="52"/>
    </row>
    <row r="44" spans="1:6" ht="15" customHeight="1">
      <c r="A44" s="54" t="s">
        <v>1</v>
      </c>
      <c r="B44" s="54" t="s">
        <v>1</v>
      </c>
      <c r="C44" s="54" t="s">
        <v>1</v>
      </c>
      <c r="D44" s="55" t="s">
        <v>1</v>
      </c>
      <c r="E44" s="55" t="s">
        <v>1</v>
      </c>
      <c r="F44" s="56" t="s">
        <v>1</v>
      </c>
    </row>
  </sheetData>
  <sheetProtection/>
  <printOptions/>
  <pageMargins left="0.75" right="0.75" top="1" bottom="1" header="0.5" footer="0.5"/>
  <pageSetup fitToHeight="1" fitToWidth="1"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O51"/>
  <sheetViews>
    <sheetView zoomScale="85" zoomScaleNormal="85" zoomScalePageLayoutView="0" workbookViewId="0" topLeftCell="A25">
      <selection activeCell="H41" sqref="H41"/>
    </sheetView>
  </sheetViews>
  <sheetFormatPr defaultColWidth="9.140625" defaultRowHeight="12.75"/>
  <cols>
    <col min="1" max="1" width="6.8515625" style="0" customWidth="1"/>
    <col min="2" max="2" width="60.28125" style="0" customWidth="1"/>
    <col min="3" max="3" width="13.00390625" style="0" customWidth="1"/>
    <col min="4" max="6" width="22.00390625" style="16" customWidth="1"/>
    <col min="8" max="8" width="33.421875" style="0" customWidth="1"/>
    <col min="10" max="10" width="18.7109375" style="16" bestFit="1" customWidth="1"/>
    <col min="11" max="11" width="17.7109375" style="16" bestFit="1" customWidth="1"/>
    <col min="12" max="12" width="18.7109375" style="16" bestFit="1" customWidth="1"/>
    <col min="15" max="15" width="12.8515625" style="0" bestFit="1" customWidth="1"/>
  </cols>
  <sheetData>
    <row r="1" spans="1:6" ht="15" customHeight="1">
      <c r="A1" s="7" t="s">
        <v>5</v>
      </c>
      <c r="B1" s="7" t="s">
        <v>117</v>
      </c>
      <c r="C1" s="7" t="s">
        <v>54</v>
      </c>
      <c r="D1" s="12" t="s">
        <v>55</v>
      </c>
      <c r="E1" s="12" t="s">
        <v>56</v>
      </c>
      <c r="F1" s="12" t="s">
        <v>118</v>
      </c>
    </row>
    <row r="2" spans="1:15" ht="15" customHeight="1">
      <c r="A2" s="8" t="s">
        <v>58</v>
      </c>
      <c r="B2" s="8" t="s">
        <v>119</v>
      </c>
      <c r="C2" s="8" t="s">
        <v>74</v>
      </c>
      <c r="D2" s="13">
        <v>347447895</v>
      </c>
      <c r="E2" s="13">
        <v>573485577</v>
      </c>
      <c r="F2" s="13">
        <v>7262049043</v>
      </c>
      <c r="M2" s="39"/>
      <c r="N2" s="39"/>
      <c r="O2" s="39"/>
    </row>
    <row r="3" spans="1:6" ht="15" customHeight="1">
      <c r="A3" s="5" t="s">
        <v>8</v>
      </c>
      <c r="B3" s="5" t="s">
        <v>120</v>
      </c>
      <c r="C3" s="5" t="s">
        <v>121</v>
      </c>
      <c r="D3" s="60"/>
      <c r="E3" s="60"/>
      <c r="F3" s="60"/>
    </row>
    <row r="4" spans="1:6" ht="15" customHeight="1">
      <c r="A4" s="5" t="s">
        <v>66</v>
      </c>
      <c r="B4" s="5" t="s">
        <v>66</v>
      </c>
      <c r="C4" s="5" t="s">
        <v>66</v>
      </c>
      <c r="D4" s="60"/>
      <c r="E4" s="60"/>
      <c r="F4" s="60"/>
    </row>
    <row r="5" spans="1:15" ht="15" customHeight="1">
      <c r="A5" s="5" t="s">
        <v>11</v>
      </c>
      <c r="B5" s="5" t="s">
        <v>76</v>
      </c>
      <c r="C5" s="5" t="s">
        <v>83</v>
      </c>
      <c r="D5" s="60">
        <v>316828925</v>
      </c>
      <c r="E5" s="60">
        <v>540428891</v>
      </c>
      <c r="F5" s="60">
        <v>6511826480</v>
      </c>
      <c r="M5" s="39"/>
      <c r="N5" s="39"/>
      <c r="O5" s="39"/>
    </row>
    <row r="6" spans="1:6" ht="15" customHeight="1">
      <c r="A6" s="5" t="s">
        <v>66</v>
      </c>
      <c r="B6" s="5" t="s">
        <v>66</v>
      </c>
      <c r="C6" s="5" t="s">
        <v>66</v>
      </c>
      <c r="D6" s="60"/>
      <c r="E6" s="60"/>
      <c r="F6" s="60"/>
    </row>
    <row r="7" spans="1:15" ht="15" customHeight="1">
      <c r="A7" s="5" t="s">
        <v>14</v>
      </c>
      <c r="B7" s="5" t="s">
        <v>122</v>
      </c>
      <c r="C7" s="5" t="s">
        <v>101</v>
      </c>
      <c r="D7" s="60">
        <v>30618970</v>
      </c>
      <c r="E7" s="60">
        <v>33056686</v>
      </c>
      <c r="F7" s="60">
        <v>750222563</v>
      </c>
      <c r="M7" s="39"/>
      <c r="N7" s="39"/>
      <c r="O7" s="39"/>
    </row>
    <row r="8" spans="1:6" ht="15" customHeight="1">
      <c r="A8" s="5" t="s">
        <v>66</v>
      </c>
      <c r="B8" s="5" t="s">
        <v>66</v>
      </c>
      <c r="C8" s="5" t="s">
        <v>66</v>
      </c>
      <c r="D8" s="60"/>
      <c r="E8" s="60"/>
      <c r="F8" s="60"/>
    </row>
    <row r="9" spans="1:6" ht="15" customHeight="1">
      <c r="A9" s="5" t="s">
        <v>17</v>
      </c>
      <c r="B9" s="5" t="s">
        <v>123</v>
      </c>
      <c r="C9" s="5" t="s">
        <v>121</v>
      </c>
      <c r="D9" s="60"/>
      <c r="E9" s="60"/>
      <c r="F9" s="60"/>
    </row>
    <row r="10" spans="1:6" ht="15" customHeight="1">
      <c r="A10" s="5" t="s">
        <v>66</v>
      </c>
      <c r="B10" s="5" t="s">
        <v>66</v>
      </c>
      <c r="C10" s="5" t="s">
        <v>66</v>
      </c>
      <c r="D10" s="14"/>
      <c r="E10" s="14"/>
      <c r="F10" s="14"/>
    </row>
    <row r="11" spans="1:15" ht="15" customHeight="1">
      <c r="A11" s="8" t="s">
        <v>96</v>
      </c>
      <c r="B11" s="8" t="s">
        <v>124</v>
      </c>
      <c r="C11" s="8" t="s">
        <v>125</v>
      </c>
      <c r="D11" s="13">
        <v>129442115</v>
      </c>
      <c r="E11" s="13">
        <v>173706503</v>
      </c>
      <c r="F11" s="13">
        <v>1933985323</v>
      </c>
      <c r="M11" s="39"/>
      <c r="N11" s="39"/>
      <c r="O11" s="39"/>
    </row>
    <row r="12" spans="1:15" ht="15" customHeight="1">
      <c r="A12" s="5" t="s">
        <v>8</v>
      </c>
      <c r="B12" s="5" t="s">
        <v>126</v>
      </c>
      <c r="C12" s="5" t="s">
        <v>127</v>
      </c>
      <c r="D12" s="14">
        <v>51143989</v>
      </c>
      <c r="E12" s="14">
        <v>86017932</v>
      </c>
      <c r="F12" s="14">
        <v>1072370555</v>
      </c>
      <c r="M12" s="39"/>
      <c r="N12" s="39"/>
      <c r="O12" s="39"/>
    </row>
    <row r="13" spans="1:6" ht="15" customHeight="1">
      <c r="A13" s="5" t="s">
        <v>66</v>
      </c>
      <c r="B13" s="5" t="s">
        <v>66</v>
      </c>
      <c r="C13" s="5" t="s">
        <v>66</v>
      </c>
      <c r="D13" s="14"/>
      <c r="E13" s="14"/>
      <c r="F13" s="14"/>
    </row>
    <row r="14" spans="1:15" ht="15" customHeight="1">
      <c r="A14" s="5" t="s">
        <v>11</v>
      </c>
      <c r="B14" s="5" t="s">
        <v>128</v>
      </c>
      <c r="C14" s="5" t="s">
        <v>129</v>
      </c>
      <c r="D14" s="14">
        <v>25590087</v>
      </c>
      <c r="E14" s="14">
        <v>25744368</v>
      </c>
      <c r="F14" s="14">
        <v>282123294</v>
      </c>
      <c r="M14" s="39"/>
      <c r="N14" s="39"/>
      <c r="O14" s="39"/>
    </row>
    <row r="15" spans="1:6" ht="15" customHeight="1">
      <c r="A15" s="5" t="s">
        <v>66</v>
      </c>
      <c r="B15" s="5" t="s">
        <v>66</v>
      </c>
      <c r="C15" s="5" t="s">
        <v>66</v>
      </c>
      <c r="D15" s="14"/>
      <c r="E15" s="14"/>
      <c r="F15" s="14"/>
    </row>
    <row r="16" spans="1:6" ht="15" customHeight="1">
      <c r="A16" s="5"/>
      <c r="B16" s="5"/>
      <c r="C16" s="5"/>
      <c r="D16" s="14"/>
      <c r="E16" s="14"/>
      <c r="F16" s="14"/>
    </row>
    <row r="17" spans="1:15" ht="15" customHeight="1">
      <c r="A17" s="5" t="s">
        <v>14</v>
      </c>
      <c r="B17" s="5" t="s">
        <v>130</v>
      </c>
      <c r="C17" s="5" t="s">
        <v>131</v>
      </c>
      <c r="D17" s="14">
        <v>29700000</v>
      </c>
      <c r="E17" s="14">
        <v>29700000</v>
      </c>
      <c r="F17" s="14">
        <v>313500000</v>
      </c>
      <c r="M17" s="39"/>
      <c r="N17" s="39"/>
      <c r="O17" s="39"/>
    </row>
    <row r="18" spans="1:6" ht="15" customHeight="1">
      <c r="A18" s="5" t="s">
        <v>66</v>
      </c>
      <c r="B18" s="5" t="s">
        <v>66</v>
      </c>
      <c r="C18" s="5" t="s">
        <v>66</v>
      </c>
      <c r="D18" s="14"/>
      <c r="E18" s="14"/>
      <c r="F18" s="14"/>
    </row>
    <row r="19" spans="1:6" ht="15" customHeight="1">
      <c r="A19" s="5"/>
      <c r="B19" s="5"/>
      <c r="C19" s="5"/>
      <c r="D19" s="14"/>
      <c r="E19" s="14"/>
      <c r="F19" s="14"/>
    </row>
    <row r="20" spans="1:6" ht="15" customHeight="1">
      <c r="A20" s="5" t="s">
        <v>17</v>
      </c>
      <c r="B20" s="5" t="s">
        <v>132</v>
      </c>
      <c r="C20" s="5" t="s">
        <v>133</v>
      </c>
      <c r="D20" s="14"/>
      <c r="E20" s="14"/>
      <c r="F20" s="14"/>
    </row>
    <row r="21" spans="1:6" ht="15" customHeight="1">
      <c r="A21" s="5" t="s">
        <v>66</v>
      </c>
      <c r="B21" s="5" t="s">
        <v>66</v>
      </c>
      <c r="C21" s="5" t="s">
        <v>66</v>
      </c>
      <c r="D21" s="14"/>
      <c r="E21" s="14"/>
      <c r="F21" s="14"/>
    </row>
    <row r="22" spans="1:6" ht="15" customHeight="1">
      <c r="A22" s="5" t="s">
        <v>20</v>
      </c>
      <c r="B22" s="5" t="s">
        <v>134</v>
      </c>
      <c r="C22" s="5" t="s">
        <v>135</v>
      </c>
      <c r="D22" s="14"/>
      <c r="E22" s="14"/>
      <c r="F22" s="14"/>
    </row>
    <row r="23" spans="1:6" ht="15" customHeight="1">
      <c r="A23" s="5" t="s">
        <v>66</v>
      </c>
      <c r="B23" s="5" t="s">
        <v>66</v>
      </c>
      <c r="C23" s="5" t="s">
        <v>66</v>
      </c>
      <c r="D23" s="14"/>
      <c r="E23" s="14"/>
      <c r="F23" s="14"/>
    </row>
    <row r="24" spans="1:15" ht="15" customHeight="1">
      <c r="A24" s="5" t="s">
        <v>23</v>
      </c>
      <c r="B24" s="5" t="s">
        <v>136</v>
      </c>
      <c r="C24" s="5" t="s">
        <v>137</v>
      </c>
      <c r="D24" s="14">
        <v>5698856</v>
      </c>
      <c r="E24" s="14">
        <v>5888817</v>
      </c>
      <c r="F24" s="14">
        <v>62847204</v>
      </c>
      <c r="M24" s="39"/>
      <c r="N24" s="39"/>
      <c r="O24" s="39"/>
    </row>
    <row r="25" spans="1:6" ht="15" customHeight="1">
      <c r="A25" s="5" t="s">
        <v>66</v>
      </c>
      <c r="B25" s="5" t="s">
        <v>66</v>
      </c>
      <c r="C25" s="5" t="s">
        <v>66</v>
      </c>
      <c r="D25" s="14"/>
      <c r="E25" s="14"/>
      <c r="F25" s="14"/>
    </row>
    <row r="26" spans="1:15" ht="15" customHeight="1">
      <c r="A26" s="5" t="s">
        <v>26</v>
      </c>
      <c r="B26" s="5" t="s">
        <v>138</v>
      </c>
      <c r="C26" s="5" t="s">
        <v>139</v>
      </c>
      <c r="D26" s="14">
        <v>15000000</v>
      </c>
      <c r="E26" s="14">
        <v>15000000</v>
      </c>
      <c r="F26" s="14">
        <v>165000000</v>
      </c>
      <c r="M26" s="39"/>
      <c r="N26" s="39"/>
      <c r="O26" s="39"/>
    </row>
    <row r="27" spans="1:6" ht="15" customHeight="1">
      <c r="A27" s="5" t="s">
        <v>66</v>
      </c>
      <c r="B27" s="5" t="s">
        <v>66</v>
      </c>
      <c r="C27" s="5" t="s">
        <v>66</v>
      </c>
      <c r="D27" s="14"/>
      <c r="E27" s="14"/>
      <c r="F27" s="14"/>
    </row>
    <row r="28" spans="1:6" ht="15" customHeight="1">
      <c r="A28" s="5"/>
      <c r="B28" s="5"/>
      <c r="C28" s="5"/>
      <c r="D28" s="14"/>
      <c r="E28" s="14"/>
      <c r="F28" s="14"/>
    </row>
    <row r="29" spans="1:15" ht="15" customHeight="1">
      <c r="A29" s="5" t="s">
        <v>29</v>
      </c>
      <c r="B29" s="5" t="s">
        <v>140</v>
      </c>
      <c r="C29" s="5" t="s">
        <v>141</v>
      </c>
      <c r="D29" s="14"/>
      <c r="E29" s="14"/>
      <c r="F29" s="14"/>
      <c r="M29" s="39"/>
      <c r="N29" s="39"/>
      <c r="O29" s="39"/>
    </row>
    <row r="30" spans="1:6" ht="15" customHeight="1">
      <c r="A30" s="5" t="s">
        <v>66</v>
      </c>
      <c r="B30" s="5" t="s">
        <v>66</v>
      </c>
      <c r="C30" s="5" t="s">
        <v>66</v>
      </c>
      <c r="D30" s="14"/>
      <c r="E30" s="14"/>
      <c r="F30" s="14"/>
    </row>
    <row r="31" spans="1:6" ht="15" customHeight="1">
      <c r="A31" s="5"/>
      <c r="B31" s="5"/>
      <c r="C31" s="5"/>
      <c r="D31" s="14"/>
      <c r="E31" s="14"/>
      <c r="F31" s="14"/>
    </row>
    <row r="32" spans="1:15" ht="15" customHeight="1">
      <c r="A32" s="5" t="s">
        <v>32</v>
      </c>
      <c r="B32" s="5" t="s">
        <v>142</v>
      </c>
      <c r="C32" s="5" t="s">
        <v>133</v>
      </c>
      <c r="D32" s="14">
        <v>1352893</v>
      </c>
      <c r="E32" s="14">
        <v>10355301</v>
      </c>
      <c r="F32" s="14">
        <v>28697597</v>
      </c>
      <c r="M32" s="39"/>
      <c r="N32" s="39"/>
      <c r="O32" s="39"/>
    </row>
    <row r="33" spans="1:6" ht="15" customHeight="1">
      <c r="A33" s="5" t="s">
        <v>66</v>
      </c>
      <c r="B33" s="5" t="s">
        <v>66</v>
      </c>
      <c r="C33" s="5" t="s">
        <v>66</v>
      </c>
      <c r="D33" s="14"/>
      <c r="E33" s="14"/>
      <c r="F33" s="14"/>
    </row>
    <row r="34" spans="1:6" ht="15" customHeight="1">
      <c r="A34" s="5"/>
      <c r="B34" s="5"/>
      <c r="C34" s="5"/>
      <c r="D34" s="14"/>
      <c r="E34" s="14"/>
      <c r="F34" s="14"/>
    </row>
    <row r="35" spans="1:15" ht="15" customHeight="1">
      <c r="A35" s="5" t="s">
        <v>35</v>
      </c>
      <c r="B35" s="5" t="s">
        <v>143</v>
      </c>
      <c r="C35" s="5" t="s">
        <v>135</v>
      </c>
      <c r="D35" s="14">
        <v>956290</v>
      </c>
      <c r="E35" s="14">
        <v>1000085</v>
      </c>
      <c r="F35" s="14">
        <v>9446673</v>
      </c>
      <c r="M35" s="39"/>
      <c r="N35" s="39"/>
      <c r="O35" s="39"/>
    </row>
    <row r="36" spans="1:15" ht="15" customHeight="1">
      <c r="A36" s="5" t="s">
        <v>66</v>
      </c>
      <c r="B36" s="5" t="s">
        <v>66</v>
      </c>
      <c r="C36" s="5" t="s">
        <v>66</v>
      </c>
      <c r="D36" s="14"/>
      <c r="E36" s="14"/>
      <c r="F36" s="14"/>
      <c r="M36" s="39"/>
      <c r="N36" s="39"/>
      <c r="O36" s="39"/>
    </row>
    <row r="37" spans="1:6" ht="15" customHeight="1">
      <c r="A37" s="5"/>
      <c r="B37" s="5"/>
      <c r="C37" s="5"/>
      <c r="D37" s="14"/>
      <c r="E37" s="14"/>
      <c r="F37" s="14"/>
    </row>
    <row r="38" spans="1:15" ht="15" customHeight="1">
      <c r="A38" s="8" t="s">
        <v>144</v>
      </c>
      <c r="B38" s="8" t="s">
        <v>145</v>
      </c>
      <c r="C38" s="8" t="s">
        <v>146</v>
      </c>
      <c r="D38" s="13">
        <v>218005780</v>
      </c>
      <c r="E38" s="13">
        <v>399779074</v>
      </c>
      <c r="F38" s="13">
        <v>5328063720</v>
      </c>
      <c r="M38" s="39"/>
      <c r="N38" s="39"/>
      <c r="O38" s="39"/>
    </row>
    <row r="39" spans="1:15" ht="15" customHeight="1">
      <c r="A39" s="8" t="s">
        <v>147</v>
      </c>
      <c r="B39" s="8" t="s">
        <v>148</v>
      </c>
      <c r="C39" s="8" t="s">
        <v>149</v>
      </c>
      <c r="D39" s="13">
        <v>-8072321624</v>
      </c>
      <c r="E39" s="13">
        <v>159238225</v>
      </c>
      <c r="F39" s="13">
        <v>-8181535651</v>
      </c>
      <c r="M39" s="39"/>
      <c r="N39" s="39"/>
      <c r="O39" s="39"/>
    </row>
    <row r="40" spans="1:15" ht="15" customHeight="1">
      <c r="A40" s="5" t="s">
        <v>8</v>
      </c>
      <c r="B40" s="5" t="s">
        <v>150</v>
      </c>
      <c r="C40" s="5" t="s">
        <v>151</v>
      </c>
      <c r="D40" s="14">
        <v>-170260083</v>
      </c>
      <c r="E40" s="14">
        <v>-253805122</v>
      </c>
      <c r="F40" s="14">
        <v>-357356792</v>
      </c>
      <c r="M40" s="39"/>
      <c r="N40" s="39"/>
      <c r="O40" s="39"/>
    </row>
    <row r="41" spans="1:15" ht="15" customHeight="1">
      <c r="A41" s="5" t="s">
        <v>11</v>
      </c>
      <c r="B41" s="5" t="s">
        <v>152</v>
      </c>
      <c r="C41" s="5" t="s">
        <v>153</v>
      </c>
      <c r="D41" s="14">
        <v>-7902061541</v>
      </c>
      <c r="E41" s="14">
        <v>413043347</v>
      </c>
      <c r="F41" s="14">
        <v>-7824178859</v>
      </c>
      <c r="M41" s="39"/>
      <c r="N41" s="39"/>
      <c r="O41" s="39"/>
    </row>
    <row r="42" spans="1:15" ht="15" customHeight="1">
      <c r="A42" s="8" t="s">
        <v>154</v>
      </c>
      <c r="B42" s="8" t="s">
        <v>155</v>
      </c>
      <c r="C42" s="8" t="s">
        <v>156</v>
      </c>
      <c r="D42" s="13">
        <v>-7854315844</v>
      </c>
      <c r="E42" s="13">
        <v>559017299</v>
      </c>
      <c r="F42" s="13">
        <v>-2853471931</v>
      </c>
      <c r="M42" s="39"/>
      <c r="N42" s="39"/>
      <c r="O42" s="39"/>
    </row>
    <row r="43" spans="1:15" ht="15" customHeight="1">
      <c r="A43" s="8" t="s">
        <v>157</v>
      </c>
      <c r="B43" s="8" t="s">
        <v>158</v>
      </c>
      <c r="C43" s="8" t="s">
        <v>159</v>
      </c>
      <c r="D43" s="13">
        <v>69510074609</v>
      </c>
      <c r="E43" s="13">
        <v>101761191062</v>
      </c>
      <c r="F43" s="13">
        <v>113197601214</v>
      </c>
      <c r="M43" s="39"/>
      <c r="N43" s="39"/>
      <c r="O43" s="39"/>
    </row>
    <row r="44" spans="1:15" ht="15" customHeight="1">
      <c r="A44" s="8" t="s">
        <v>160</v>
      </c>
      <c r="B44" s="8" t="s">
        <v>161</v>
      </c>
      <c r="C44" s="8" t="s">
        <v>162</v>
      </c>
      <c r="D44" s="13">
        <v>-30010331744</v>
      </c>
      <c r="E44" s="13">
        <v>-32251116453</v>
      </c>
      <c r="F44" s="13">
        <v>-73697858349</v>
      </c>
      <c r="M44" s="39"/>
      <c r="N44" s="39"/>
      <c r="O44" s="39"/>
    </row>
    <row r="45" spans="1:15" ht="15" customHeight="1">
      <c r="A45" s="5" t="s">
        <v>8</v>
      </c>
      <c r="B45" s="5" t="s">
        <v>163</v>
      </c>
      <c r="C45" s="5" t="s">
        <v>164</v>
      </c>
      <c r="D45" s="14">
        <v>-7854315844</v>
      </c>
      <c r="E45" s="14">
        <v>559017299</v>
      </c>
      <c r="F45" s="14">
        <v>-2853471931</v>
      </c>
      <c r="M45" s="39"/>
      <c r="N45" s="39"/>
      <c r="O45" s="39"/>
    </row>
    <row r="46" spans="1:6" ht="15" customHeight="1">
      <c r="A46" s="5" t="s">
        <v>11</v>
      </c>
      <c r="B46" s="5" t="s">
        <v>165</v>
      </c>
      <c r="C46" s="5" t="s">
        <v>166</v>
      </c>
      <c r="D46" s="14"/>
      <c r="E46" s="14"/>
      <c r="F46" s="14"/>
    </row>
    <row r="47" spans="1:15" ht="15" customHeight="1">
      <c r="A47" s="5" t="s">
        <v>14</v>
      </c>
      <c r="B47" s="5" t="s">
        <v>167</v>
      </c>
      <c r="C47" s="5" t="s">
        <v>168</v>
      </c>
      <c r="D47" s="14">
        <v>-22156015900</v>
      </c>
      <c r="E47" s="14">
        <v>-32810133752</v>
      </c>
      <c r="F47" s="14">
        <v>-70844386418</v>
      </c>
      <c r="M47" s="39"/>
      <c r="N47" s="39"/>
      <c r="O47" s="39"/>
    </row>
    <row r="48" spans="1:15" ht="15" customHeight="1">
      <c r="A48" s="8" t="s">
        <v>169</v>
      </c>
      <c r="B48" s="8" t="s">
        <v>170</v>
      </c>
      <c r="C48" s="8" t="s">
        <v>171</v>
      </c>
      <c r="D48" s="13">
        <v>39499742865</v>
      </c>
      <c r="E48" s="13">
        <v>69510074609</v>
      </c>
      <c r="F48" s="13">
        <v>39499742865</v>
      </c>
      <c r="M48" s="39"/>
      <c r="N48" s="39"/>
      <c r="O48" s="39"/>
    </row>
    <row r="49" spans="1:6" ht="15" customHeight="1">
      <c r="A49" s="8" t="s">
        <v>172</v>
      </c>
      <c r="B49" s="8" t="s">
        <v>173</v>
      </c>
      <c r="C49" s="8" t="s">
        <v>174</v>
      </c>
      <c r="D49" s="13"/>
      <c r="E49" s="40" t="s">
        <v>1</v>
      </c>
      <c r="F49" s="13" t="s">
        <v>1</v>
      </c>
    </row>
    <row r="50" spans="1:6" ht="15" customHeight="1">
      <c r="A50" s="5" t="s">
        <v>1</v>
      </c>
      <c r="B50" s="5" t="s">
        <v>175</v>
      </c>
      <c r="C50" s="5" t="s">
        <v>176</v>
      </c>
      <c r="D50" s="14"/>
      <c r="E50" s="41" t="s">
        <v>1</v>
      </c>
      <c r="F50" s="14" t="s">
        <v>1</v>
      </c>
    </row>
    <row r="51" spans="1:6" ht="15" customHeight="1">
      <c r="A51" s="9" t="s">
        <v>1</v>
      </c>
      <c r="B51" s="9" t="s">
        <v>1</v>
      </c>
      <c r="C51" s="9" t="s">
        <v>1</v>
      </c>
      <c r="D51" s="15"/>
      <c r="E51" s="15" t="s">
        <v>1</v>
      </c>
      <c r="F51" s="15" t="s">
        <v>1</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3"/>
  <sheetViews>
    <sheetView zoomScalePageLayoutView="0" workbookViewId="0" topLeftCell="A22">
      <selection activeCell="H32" sqref="H32"/>
    </sheetView>
  </sheetViews>
  <sheetFormatPr defaultColWidth="9.140625" defaultRowHeight="12.75"/>
  <cols>
    <col min="1" max="1" width="6.8515625" style="0" customWidth="1"/>
    <col min="2" max="2" width="31.7109375" style="0" customWidth="1"/>
    <col min="3" max="3" width="10.28125" style="0" customWidth="1"/>
    <col min="4" max="4" width="15.7109375" style="0" customWidth="1"/>
    <col min="5" max="5" width="30.8515625" style="0" customWidth="1"/>
    <col min="6" max="6" width="21.421875" style="0" customWidth="1"/>
    <col min="7" max="7" width="24.8515625" style="0" customWidth="1"/>
  </cols>
  <sheetData>
    <row r="1" spans="1:7" ht="31.5">
      <c r="A1" s="7" t="s">
        <v>5</v>
      </c>
      <c r="B1" s="7" t="s">
        <v>177</v>
      </c>
      <c r="C1" s="7" t="s">
        <v>54</v>
      </c>
      <c r="D1" s="7" t="s">
        <v>178</v>
      </c>
      <c r="E1" s="7" t="s">
        <v>179</v>
      </c>
      <c r="F1" s="7" t="s">
        <v>180</v>
      </c>
      <c r="G1" s="7" t="s">
        <v>181</v>
      </c>
    </row>
    <row r="2" spans="1:7" ht="15" customHeight="1">
      <c r="A2" s="8" t="s">
        <v>58</v>
      </c>
      <c r="B2" s="69" t="s">
        <v>182</v>
      </c>
      <c r="C2" s="69"/>
      <c r="D2" s="69"/>
      <c r="E2" s="69"/>
      <c r="F2" s="69"/>
      <c r="G2" s="69"/>
    </row>
    <row r="3" spans="1:7" ht="15" customHeight="1">
      <c r="A3" s="5" t="s">
        <v>66</v>
      </c>
      <c r="B3" s="5" t="s">
        <v>66</v>
      </c>
      <c r="C3" s="5" t="s">
        <v>66</v>
      </c>
      <c r="D3" s="5" t="s">
        <v>66</v>
      </c>
      <c r="E3" s="5" t="s">
        <v>66</v>
      </c>
      <c r="F3" s="5" t="s">
        <v>66</v>
      </c>
      <c r="G3" s="5" t="s">
        <v>66</v>
      </c>
    </row>
    <row r="4" spans="1:7" ht="15" customHeight="1">
      <c r="A4" s="5"/>
      <c r="B4" s="5" t="s">
        <v>183</v>
      </c>
      <c r="C4" s="5" t="s">
        <v>184</v>
      </c>
      <c r="D4" s="5"/>
      <c r="E4" s="5"/>
      <c r="F4" s="5"/>
      <c r="G4" s="5"/>
    </row>
    <row r="5" spans="1:7" ht="15" customHeight="1">
      <c r="A5" s="8" t="s">
        <v>96</v>
      </c>
      <c r="B5" s="8" t="s">
        <v>185</v>
      </c>
      <c r="C5" s="8" t="s">
        <v>186</v>
      </c>
      <c r="D5" s="8" t="s">
        <v>1</v>
      </c>
      <c r="E5" s="8" t="s">
        <v>1</v>
      </c>
      <c r="F5" s="8" t="s">
        <v>1</v>
      </c>
      <c r="G5" s="8" t="s">
        <v>1</v>
      </c>
    </row>
    <row r="6" spans="1:7" ht="15" customHeight="1">
      <c r="A6" s="5" t="s">
        <v>66</v>
      </c>
      <c r="B6" s="5" t="s">
        <v>66</v>
      </c>
      <c r="C6" s="5" t="s">
        <v>66</v>
      </c>
      <c r="D6" s="5" t="s">
        <v>66</v>
      </c>
      <c r="E6" s="5" t="s">
        <v>66</v>
      </c>
      <c r="F6" s="5" t="s">
        <v>66</v>
      </c>
      <c r="G6" s="5" t="s">
        <v>66</v>
      </c>
    </row>
    <row r="7" spans="1:7" ht="15" customHeight="1">
      <c r="A7" s="5" t="s">
        <v>1</v>
      </c>
      <c r="B7" s="5" t="s">
        <v>183</v>
      </c>
      <c r="C7" s="5" t="s">
        <v>187</v>
      </c>
      <c r="D7" s="5" t="s">
        <v>1</v>
      </c>
      <c r="E7" s="5" t="s">
        <v>1</v>
      </c>
      <c r="F7" s="5" t="s">
        <v>1</v>
      </c>
      <c r="G7" s="5" t="s">
        <v>1</v>
      </c>
    </row>
    <row r="8" spans="1:7" ht="15" customHeight="1">
      <c r="A8" s="8" t="s">
        <v>188</v>
      </c>
      <c r="B8" s="8" t="s">
        <v>189</v>
      </c>
      <c r="C8" s="8" t="s">
        <v>190</v>
      </c>
      <c r="D8" s="8" t="s">
        <v>1</v>
      </c>
      <c r="E8" s="8" t="s">
        <v>1</v>
      </c>
      <c r="F8" s="8" t="s">
        <v>1</v>
      </c>
      <c r="G8" s="8" t="s">
        <v>1</v>
      </c>
    </row>
    <row r="9" spans="1:7" ht="15" customHeight="1">
      <c r="A9" s="5" t="s">
        <v>66</v>
      </c>
      <c r="B9" s="5" t="s">
        <v>66</v>
      </c>
      <c r="C9" s="5" t="s">
        <v>66</v>
      </c>
      <c r="D9" s="5" t="s">
        <v>66</v>
      </c>
      <c r="E9" s="5" t="s">
        <v>66</v>
      </c>
      <c r="F9" s="5" t="s">
        <v>66</v>
      </c>
      <c r="G9" s="5" t="s">
        <v>66</v>
      </c>
    </row>
    <row r="10" spans="1:7" ht="15" customHeight="1">
      <c r="A10" s="5" t="s">
        <v>1</v>
      </c>
      <c r="B10" s="5" t="s">
        <v>183</v>
      </c>
      <c r="C10" s="5" t="s">
        <v>191</v>
      </c>
      <c r="D10" s="5" t="s">
        <v>1</v>
      </c>
      <c r="E10" s="5" t="s">
        <v>1</v>
      </c>
      <c r="F10" s="5" t="s">
        <v>1</v>
      </c>
      <c r="G10" s="5" t="s">
        <v>1</v>
      </c>
    </row>
    <row r="11" spans="1:7" ht="15" customHeight="1">
      <c r="A11" s="8" t="s">
        <v>144</v>
      </c>
      <c r="B11" s="8" t="s">
        <v>192</v>
      </c>
      <c r="C11" s="8" t="s">
        <v>193</v>
      </c>
      <c r="D11" s="8" t="s">
        <v>1</v>
      </c>
      <c r="E11" s="8" t="s">
        <v>1</v>
      </c>
      <c r="F11" s="8" t="s">
        <v>1</v>
      </c>
      <c r="G11" s="8" t="s">
        <v>1</v>
      </c>
    </row>
    <row r="12" spans="1:7" ht="15" customHeight="1">
      <c r="A12" s="5" t="s">
        <v>66</v>
      </c>
      <c r="B12" s="5" t="s">
        <v>66</v>
      </c>
      <c r="C12" s="34" t="s">
        <v>66</v>
      </c>
      <c r="D12" s="34" t="s">
        <v>66</v>
      </c>
      <c r="E12" s="5" t="s">
        <v>66</v>
      </c>
      <c r="F12" s="5" t="s">
        <v>66</v>
      </c>
      <c r="G12" s="5" t="s">
        <v>66</v>
      </c>
    </row>
    <row r="13" spans="1:7" ht="15" customHeight="1">
      <c r="A13" s="5"/>
      <c r="B13" s="58" t="s">
        <v>356</v>
      </c>
      <c r="C13" s="63" t="s">
        <v>343</v>
      </c>
      <c r="D13" s="36">
        <v>115000</v>
      </c>
      <c r="E13" s="37">
        <v>58988.67</v>
      </c>
      <c r="F13" s="14">
        <v>6783697050</v>
      </c>
      <c r="G13" s="19">
        <v>0.16957511785761975</v>
      </c>
    </row>
    <row r="14" spans="1:7" ht="15" customHeight="1">
      <c r="A14" s="5"/>
      <c r="B14" s="33" t="s">
        <v>357</v>
      </c>
      <c r="C14" s="63" t="s">
        <v>344</v>
      </c>
      <c r="D14" s="36">
        <v>120000</v>
      </c>
      <c r="E14" s="37">
        <v>99884.15</v>
      </c>
      <c r="F14" s="14">
        <v>11986098000</v>
      </c>
      <c r="G14" s="19">
        <v>0.29962186784313727</v>
      </c>
    </row>
    <row r="15" spans="1:7" ht="15" customHeight="1">
      <c r="A15" s="5"/>
      <c r="B15" s="5" t="s">
        <v>358</v>
      </c>
      <c r="C15" s="63" t="s">
        <v>345</v>
      </c>
      <c r="D15" s="35">
        <v>985</v>
      </c>
      <c r="E15" s="23">
        <v>94391.47005076142</v>
      </c>
      <c r="F15" s="14">
        <v>92975598</v>
      </c>
      <c r="G15" s="19">
        <v>0.002324152725648719</v>
      </c>
    </row>
    <row r="16" spans="1:7" ht="15" customHeight="1">
      <c r="A16" s="5"/>
      <c r="B16" s="5" t="s">
        <v>359</v>
      </c>
      <c r="C16" s="63" t="s">
        <v>346</v>
      </c>
      <c r="D16" s="14">
        <v>16270</v>
      </c>
      <c r="E16" s="23">
        <v>98064.48002458512</v>
      </c>
      <c r="F16" s="14">
        <v>1595509090</v>
      </c>
      <c r="G16" s="19">
        <v>0.039883656358099547</v>
      </c>
    </row>
    <row r="17" spans="1:7" ht="15" customHeight="1">
      <c r="A17" s="5"/>
      <c r="B17" s="5" t="s">
        <v>360</v>
      </c>
      <c r="C17" s="63" t="s">
        <v>347</v>
      </c>
      <c r="D17" s="14">
        <v>7272</v>
      </c>
      <c r="E17" s="23">
        <v>95762.0299779978</v>
      </c>
      <c r="F17" s="14">
        <v>696381482</v>
      </c>
      <c r="G17" s="19">
        <v>0.017407760254272247</v>
      </c>
    </row>
    <row r="18" spans="1:7" ht="15" customHeight="1">
      <c r="A18" s="5"/>
      <c r="B18" s="5" t="s">
        <v>361</v>
      </c>
      <c r="C18" s="63" t="s">
        <v>348</v>
      </c>
      <c r="D18" s="14">
        <v>1085</v>
      </c>
      <c r="E18" s="23">
        <v>93772.21013824885</v>
      </c>
      <c r="F18" s="14">
        <v>101742848</v>
      </c>
      <c r="G18" s="19">
        <v>0.0025433116062825788</v>
      </c>
    </row>
    <row r="19" spans="1:7" ht="15" customHeight="1">
      <c r="A19" s="5"/>
      <c r="B19" s="5" t="s">
        <v>362</v>
      </c>
      <c r="C19" s="63" t="s">
        <v>349</v>
      </c>
      <c r="D19" s="14">
        <v>8368</v>
      </c>
      <c r="E19" s="23">
        <v>98769.95004780115</v>
      </c>
      <c r="F19" s="14">
        <v>826506942</v>
      </c>
      <c r="G19" s="19">
        <v>0.020660564743201628</v>
      </c>
    </row>
    <row r="20" spans="1:7" ht="15" customHeight="1">
      <c r="A20" s="5"/>
      <c r="B20" s="5" t="s">
        <v>363</v>
      </c>
      <c r="C20" s="63" t="s">
        <v>350</v>
      </c>
      <c r="D20" s="14">
        <v>1799</v>
      </c>
      <c r="E20" s="23">
        <v>98312.37020566981</v>
      </c>
      <c r="F20" s="14">
        <v>176863954</v>
      </c>
      <c r="G20" s="19">
        <v>0.00442114758711323</v>
      </c>
    </row>
    <row r="21" spans="1:7" ht="15" customHeight="1">
      <c r="A21" s="5"/>
      <c r="B21" s="22" t="s">
        <v>364</v>
      </c>
      <c r="C21" s="63" t="s">
        <v>351</v>
      </c>
      <c r="D21" s="14">
        <v>16857</v>
      </c>
      <c r="E21" s="23">
        <v>97764.10001779677</v>
      </c>
      <c r="F21" s="14">
        <v>1648009434</v>
      </c>
      <c r="G21" s="19">
        <v>0.04119603100510204</v>
      </c>
    </row>
    <row r="22" spans="1:7" ht="15" customHeight="1">
      <c r="A22" s="5"/>
      <c r="B22" s="58" t="s">
        <v>365</v>
      </c>
      <c r="C22" s="63" t="s">
        <v>342</v>
      </c>
      <c r="D22" s="61">
        <v>2499</v>
      </c>
      <c r="E22" s="23">
        <v>99623.68987595038</v>
      </c>
      <c r="F22" s="14">
        <v>248959601</v>
      </c>
      <c r="G22" s="19">
        <v>0.006223354812308575</v>
      </c>
    </row>
    <row r="23" spans="1:7" ht="15" customHeight="1">
      <c r="A23" s="5"/>
      <c r="B23" s="58" t="s">
        <v>366</v>
      </c>
      <c r="C23" s="63" t="s">
        <v>352</v>
      </c>
      <c r="D23" s="61">
        <v>76833</v>
      </c>
      <c r="E23" s="23">
        <v>61890.23000533625</v>
      </c>
      <c r="F23" s="14">
        <v>4755212042</v>
      </c>
      <c r="G23" s="19">
        <v>0.11886816827413049</v>
      </c>
    </row>
    <row r="24" spans="1:7" ht="15" customHeight="1">
      <c r="A24" s="5"/>
      <c r="B24" s="58" t="s">
        <v>367</v>
      </c>
      <c r="C24" s="63" t="s">
        <v>353</v>
      </c>
      <c r="D24" s="61">
        <v>1731</v>
      </c>
      <c r="E24" s="23">
        <v>90570.96013864818</v>
      </c>
      <c r="F24" s="14">
        <v>156778332</v>
      </c>
      <c r="G24" s="19">
        <v>0.003919058284954078</v>
      </c>
    </row>
    <row r="25" spans="1:7" ht="15" customHeight="1">
      <c r="A25" s="5"/>
      <c r="B25" s="58" t="s">
        <v>368</v>
      </c>
      <c r="C25" s="63" t="s">
        <v>354</v>
      </c>
      <c r="D25" s="61">
        <v>7353</v>
      </c>
      <c r="E25" s="23">
        <v>88660.28002175983</v>
      </c>
      <c r="F25" s="14">
        <v>651919039</v>
      </c>
      <c r="G25" s="19">
        <v>0.016296312623814944</v>
      </c>
    </row>
    <row r="26" spans="1:7" ht="15" customHeight="1">
      <c r="A26" s="5"/>
      <c r="B26" s="58" t="s">
        <v>369</v>
      </c>
      <c r="C26" s="63" t="s">
        <v>355</v>
      </c>
      <c r="D26" s="61">
        <v>9539</v>
      </c>
      <c r="E26" s="23">
        <v>92977.82996121187</v>
      </c>
      <c r="F26" s="14">
        <v>886915520</v>
      </c>
      <c r="G26" s="19">
        <v>0.022170625062590626</v>
      </c>
    </row>
    <row r="27" spans="1:7" ht="15" customHeight="1">
      <c r="A27" s="5" t="s">
        <v>1</v>
      </c>
      <c r="B27" s="5" t="s">
        <v>183</v>
      </c>
      <c r="C27" s="62" t="s">
        <v>194</v>
      </c>
      <c r="D27" s="14">
        <v>385591</v>
      </c>
      <c r="E27" s="14"/>
      <c r="F27" s="14">
        <v>30607568932</v>
      </c>
      <c r="G27" s="19">
        <v>0.7651111290382757</v>
      </c>
    </row>
    <row r="28" spans="1:7" ht="15" customHeight="1">
      <c r="A28" s="8" t="s">
        <v>195</v>
      </c>
      <c r="B28" s="8" t="s">
        <v>196</v>
      </c>
      <c r="C28" s="8" t="s">
        <v>197</v>
      </c>
      <c r="D28" s="13" t="s">
        <v>1</v>
      </c>
      <c r="E28" s="13" t="s">
        <v>1</v>
      </c>
      <c r="F28" s="13" t="s">
        <v>1</v>
      </c>
      <c r="G28" s="18" t="s">
        <v>1</v>
      </c>
    </row>
    <row r="29" spans="1:7" ht="15" customHeight="1">
      <c r="A29" s="5" t="s">
        <v>66</v>
      </c>
      <c r="B29" s="5" t="s">
        <v>66</v>
      </c>
      <c r="C29" s="5" t="s">
        <v>66</v>
      </c>
      <c r="D29" s="14" t="s">
        <v>66</v>
      </c>
      <c r="E29" s="14" t="s">
        <v>66</v>
      </c>
      <c r="F29" s="14" t="s">
        <v>66</v>
      </c>
      <c r="G29" s="19" t="s">
        <v>66</v>
      </c>
    </row>
    <row r="30" spans="1:7" ht="15" customHeight="1">
      <c r="A30" s="5" t="s">
        <v>1</v>
      </c>
      <c r="B30" s="5" t="s">
        <v>183</v>
      </c>
      <c r="C30" s="5" t="s">
        <v>198</v>
      </c>
      <c r="D30" s="14" t="s">
        <v>1</v>
      </c>
      <c r="E30" s="14" t="s">
        <v>1</v>
      </c>
      <c r="F30" s="14" t="s">
        <v>1</v>
      </c>
      <c r="G30" s="19" t="s">
        <v>1</v>
      </c>
    </row>
    <row r="31" spans="1:7" ht="15" customHeight="1">
      <c r="A31" s="5" t="s">
        <v>1</v>
      </c>
      <c r="B31" s="5" t="s">
        <v>199</v>
      </c>
      <c r="C31" s="5" t="s">
        <v>200</v>
      </c>
      <c r="D31" s="24">
        <v>385591</v>
      </c>
      <c r="E31" s="14"/>
      <c r="F31" s="14">
        <v>30607568932</v>
      </c>
      <c r="G31" s="19">
        <v>0.7651111290382757</v>
      </c>
    </row>
    <row r="32" spans="1:7" ht="15" customHeight="1">
      <c r="A32" s="8" t="s">
        <v>201</v>
      </c>
      <c r="B32" s="8" t="s">
        <v>202</v>
      </c>
      <c r="C32" s="8" t="s">
        <v>203</v>
      </c>
      <c r="D32" s="13" t="s">
        <v>1</v>
      </c>
      <c r="E32" s="13" t="s">
        <v>1</v>
      </c>
      <c r="F32" s="13" t="s">
        <v>1</v>
      </c>
      <c r="G32" s="18" t="s">
        <v>1</v>
      </c>
    </row>
    <row r="33" spans="1:7" ht="15" customHeight="1">
      <c r="A33" s="5" t="s">
        <v>66</v>
      </c>
      <c r="B33" s="5" t="s">
        <v>66</v>
      </c>
      <c r="C33" s="5" t="s">
        <v>66</v>
      </c>
      <c r="D33" s="14" t="s">
        <v>66</v>
      </c>
      <c r="E33" s="14" t="s">
        <v>66</v>
      </c>
      <c r="F33" s="14" t="s">
        <v>66</v>
      </c>
      <c r="G33" s="19" t="s">
        <v>66</v>
      </c>
    </row>
    <row r="34" spans="1:7" ht="15" customHeight="1">
      <c r="A34" s="5" t="s">
        <v>1</v>
      </c>
      <c r="B34" s="5" t="s">
        <v>183</v>
      </c>
      <c r="C34" s="5" t="s">
        <v>204</v>
      </c>
      <c r="D34" s="14" t="s">
        <v>1</v>
      </c>
      <c r="E34" s="14" t="s">
        <v>1</v>
      </c>
      <c r="F34" s="24">
        <v>903063306</v>
      </c>
      <c r="G34" s="19">
        <v>0.022574278512016058</v>
      </c>
    </row>
    <row r="35" spans="1:7" ht="15" customHeight="1">
      <c r="A35" s="8" t="s">
        <v>205</v>
      </c>
      <c r="B35" s="8" t="s">
        <v>64</v>
      </c>
      <c r="C35" s="8" t="s">
        <v>206</v>
      </c>
      <c r="D35" s="13" t="s">
        <v>1</v>
      </c>
      <c r="E35" s="13" t="s">
        <v>1</v>
      </c>
      <c r="F35" s="13" t="s">
        <v>1</v>
      </c>
      <c r="G35" s="18" t="s">
        <v>1</v>
      </c>
    </row>
    <row r="36" spans="1:7" ht="15" customHeight="1">
      <c r="A36" s="5" t="s">
        <v>1</v>
      </c>
      <c r="B36" s="5" t="s">
        <v>207</v>
      </c>
      <c r="C36" s="5" t="s">
        <v>208</v>
      </c>
      <c r="D36" s="14" t="s">
        <v>1</v>
      </c>
      <c r="E36" s="14" t="s">
        <v>1</v>
      </c>
      <c r="F36" s="14">
        <v>8493450529</v>
      </c>
      <c r="G36" s="19">
        <v>0.21231459244970818</v>
      </c>
    </row>
    <row r="37" spans="1:7" ht="15" customHeight="1">
      <c r="A37" s="5" t="s">
        <v>66</v>
      </c>
      <c r="B37" s="5" t="s">
        <v>66</v>
      </c>
      <c r="C37" s="5" t="s">
        <v>66</v>
      </c>
      <c r="D37" s="14" t="s">
        <v>66</v>
      </c>
      <c r="E37" s="14" t="s">
        <v>66</v>
      </c>
      <c r="F37" s="14" t="s">
        <v>66</v>
      </c>
      <c r="G37" s="19" t="s">
        <v>66</v>
      </c>
    </row>
    <row r="38" spans="1:7" ht="15" customHeight="1">
      <c r="A38" s="5" t="s">
        <v>1</v>
      </c>
      <c r="B38" s="5" t="s">
        <v>67</v>
      </c>
      <c r="C38" s="5" t="s">
        <v>209</v>
      </c>
      <c r="D38" s="14" t="s">
        <v>1</v>
      </c>
      <c r="E38" s="14" t="s">
        <v>1</v>
      </c>
      <c r="F38" s="14"/>
      <c r="G38" s="19"/>
    </row>
    <row r="39" spans="1:7" ht="15" customHeight="1">
      <c r="A39" s="5" t="s">
        <v>66</v>
      </c>
      <c r="B39" s="5" t="s">
        <v>66</v>
      </c>
      <c r="C39" s="5" t="s">
        <v>66</v>
      </c>
      <c r="D39" s="14" t="s">
        <v>66</v>
      </c>
      <c r="E39" s="14" t="s">
        <v>66</v>
      </c>
      <c r="F39" s="14"/>
      <c r="G39" s="19" t="s">
        <v>66</v>
      </c>
    </row>
    <row r="40" spans="1:7" ht="15" customHeight="1">
      <c r="A40" s="5" t="s">
        <v>1</v>
      </c>
      <c r="B40" s="22" t="s">
        <v>327</v>
      </c>
      <c r="C40" s="25" t="s">
        <v>341</v>
      </c>
      <c r="D40" s="14" t="s">
        <v>1</v>
      </c>
      <c r="E40" s="14" t="s">
        <v>1</v>
      </c>
      <c r="F40" s="14"/>
      <c r="G40" s="19"/>
    </row>
    <row r="41" spans="1:7" ht="15" customHeight="1">
      <c r="A41" s="5" t="s">
        <v>1</v>
      </c>
      <c r="B41" s="5" t="s">
        <v>183</v>
      </c>
      <c r="C41" s="5" t="s">
        <v>210</v>
      </c>
      <c r="D41" s="14"/>
      <c r="E41" s="14"/>
      <c r="F41" s="14">
        <v>8493450529</v>
      </c>
      <c r="G41" s="19">
        <v>0.21231459244970818</v>
      </c>
    </row>
    <row r="42" spans="1:7" ht="15" customHeight="1">
      <c r="A42" s="8" t="s">
        <v>160</v>
      </c>
      <c r="B42" s="8" t="s">
        <v>211</v>
      </c>
      <c r="C42" s="8" t="s">
        <v>212</v>
      </c>
      <c r="D42" s="13"/>
      <c r="E42" s="13"/>
      <c r="F42" s="13">
        <v>40004082767</v>
      </c>
      <c r="G42" s="18">
        <v>1</v>
      </c>
    </row>
    <row r="43" spans="1:7" ht="15" customHeight="1">
      <c r="A43" s="9" t="s">
        <v>1</v>
      </c>
      <c r="B43" s="9" t="s">
        <v>1</v>
      </c>
      <c r="C43" s="9" t="s">
        <v>1</v>
      </c>
      <c r="D43" s="15" t="s">
        <v>1</v>
      </c>
      <c r="E43" s="15" t="s">
        <v>1</v>
      </c>
      <c r="F43" s="15" t="s">
        <v>1</v>
      </c>
      <c r="G43" s="20" t="s">
        <v>1</v>
      </c>
    </row>
  </sheetData>
  <sheetProtection/>
  <mergeCells count="1">
    <mergeCell ref="B2:G2"/>
  </mergeCells>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70" t="s">
        <v>5</v>
      </c>
      <c r="B1" s="70" t="s">
        <v>213</v>
      </c>
      <c r="C1" s="70" t="s">
        <v>214</v>
      </c>
      <c r="D1" s="70" t="s">
        <v>215</v>
      </c>
      <c r="E1" s="70" t="s">
        <v>216</v>
      </c>
      <c r="F1" s="70" t="s">
        <v>217</v>
      </c>
      <c r="G1" s="70" t="s">
        <v>218</v>
      </c>
      <c r="H1" s="70"/>
      <c r="I1" s="70" t="s">
        <v>219</v>
      </c>
      <c r="J1" s="70"/>
    </row>
    <row r="2" spans="1:10" ht="15" customHeight="1">
      <c r="A2" s="70"/>
      <c r="B2" s="70"/>
      <c r="C2" s="70"/>
      <c r="D2" s="70"/>
      <c r="E2" s="70"/>
      <c r="F2" s="70"/>
      <c r="G2" s="7" t="s">
        <v>220</v>
      </c>
      <c r="H2" s="7" t="s">
        <v>221</v>
      </c>
      <c r="I2" s="7" t="s">
        <v>220</v>
      </c>
      <c r="J2" s="7" t="s">
        <v>222</v>
      </c>
    </row>
    <row r="3" spans="1:10" ht="15" customHeight="1">
      <c r="A3" s="5" t="s">
        <v>8</v>
      </c>
      <c r="B3" s="5" t="s">
        <v>223</v>
      </c>
      <c r="C3" s="5" t="s">
        <v>1</v>
      </c>
      <c r="D3" s="5" t="s">
        <v>1</v>
      </c>
      <c r="E3" s="5" t="s">
        <v>1</v>
      </c>
      <c r="F3" s="5" t="s">
        <v>1</v>
      </c>
      <c r="G3" s="5" t="s">
        <v>1</v>
      </c>
      <c r="H3" s="5" t="s">
        <v>1</v>
      </c>
      <c r="I3" s="5" t="s">
        <v>1</v>
      </c>
      <c r="J3" s="5" t="s">
        <v>1</v>
      </c>
    </row>
    <row r="4" spans="1:10" ht="15" customHeight="1">
      <c r="A4" s="5" t="s">
        <v>66</v>
      </c>
      <c r="B4" s="5" t="s">
        <v>66</v>
      </c>
      <c r="C4" s="5" t="s">
        <v>66</v>
      </c>
      <c r="D4" s="5" t="s">
        <v>66</v>
      </c>
      <c r="E4" s="5" t="s">
        <v>66</v>
      </c>
      <c r="F4" s="5" t="s">
        <v>66</v>
      </c>
      <c r="G4" s="5" t="s">
        <v>66</v>
      </c>
      <c r="H4" s="5" t="s">
        <v>66</v>
      </c>
      <c r="I4" s="5" t="s">
        <v>66</v>
      </c>
      <c r="J4" s="5" t="s">
        <v>66</v>
      </c>
    </row>
    <row r="5" spans="1:10" ht="15" customHeight="1">
      <c r="A5" s="5"/>
      <c r="B5" s="5"/>
      <c r="C5" s="5" t="s">
        <v>1</v>
      </c>
      <c r="D5" s="5" t="s">
        <v>1</v>
      </c>
      <c r="E5" s="5" t="s">
        <v>1</v>
      </c>
      <c r="F5" s="5" t="s">
        <v>1</v>
      </c>
      <c r="G5" s="5" t="s">
        <v>1</v>
      </c>
      <c r="H5" s="5" t="s">
        <v>1</v>
      </c>
      <c r="I5" s="5" t="s">
        <v>1</v>
      </c>
      <c r="J5" s="5" t="s">
        <v>1</v>
      </c>
    </row>
    <row r="6" spans="1:10" ht="15" customHeight="1">
      <c r="A6" s="8" t="s">
        <v>58</v>
      </c>
      <c r="B6" s="8" t="s">
        <v>224</v>
      </c>
      <c r="C6" s="8" t="s">
        <v>1</v>
      </c>
      <c r="D6" s="8" t="s">
        <v>1</v>
      </c>
      <c r="E6" s="8" t="s">
        <v>1</v>
      </c>
      <c r="F6" s="8" t="s">
        <v>1</v>
      </c>
      <c r="G6" s="8" t="s">
        <v>1</v>
      </c>
      <c r="H6" s="8" t="s">
        <v>1</v>
      </c>
      <c r="I6" s="8" t="s">
        <v>1</v>
      </c>
      <c r="J6" s="8" t="s">
        <v>1</v>
      </c>
    </row>
    <row r="7" spans="1:10" ht="15" customHeight="1">
      <c r="A7" s="5" t="s">
        <v>11</v>
      </c>
      <c r="B7" s="5" t="s">
        <v>225</v>
      </c>
      <c r="C7" s="5" t="s">
        <v>1</v>
      </c>
      <c r="D7" s="5" t="s">
        <v>1</v>
      </c>
      <c r="E7" s="5" t="s">
        <v>1</v>
      </c>
      <c r="F7" s="5" t="s">
        <v>1</v>
      </c>
      <c r="G7" s="5" t="s">
        <v>1</v>
      </c>
      <c r="H7" s="5" t="s">
        <v>1</v>
      </c>
      <c r="I7" s="5" t="s">
        <v>1</v>
      </c>
      <c r="J7" s="5" t="s">
        <v>1</v>
      </c>
    </row>
    <row r="8" spans="1:10" ht="15" customHeight="1">
      <c r="A8" s="5" t="s">
        <v>66</v>
      </c>
      <c r="B8" s="5" t="s">
        <v>66</v>
      </c>
      <c r="C8" s="5" t="s">
        <v>66</v>
      </c>
      <c r="D8" s="5" t="s">
        <v>66</v>
      </c>
      <c r="E8" s="5" t="s">
        <v>66</v>
      </c>
      <c r="F8" s="5" t="s">
        <v>66</v>
      </c>
      <c r="G8" s="5" t="s">
        <v>66</v>
      </c>
      <c r="H8" s="5" t="s">
        <v>66</v>
      </c>
      <c r="I8" s="5" t="s">
        <v>66</v>
      </c>
      <c r="J8" s="5" t="s">
        <v>66</v>
      </c>
    </row>
    <row r="9" spans="1:10" ht="15" customHeight="1">
      <c r="A9" s="5"/>
      <c r="B9" s="5"/>
      <c r="C9" s="5" t="s">
        <v>1</v>
      </c>
      <c r="D9" s="5" t="s">
        <v>1</v>
      </c>
      <c r="E9" s="5" t="s">
        <v>1</v>
      </c>
      <c r="F9" s="5" t="s">
        <v>1</v>
      </c>
      <c r="G9" s="5" t="s">
        <v>1</v>
      </c>
      <c r="H9" s="5" t="s">
        <v>1</v>
      </c>
      <c r="I9" s="5" t="s">
        <v>1</v>
      </c>
      <c r="J9" s="5" t="s">
        <v>1</v>
      </c>
    </row>
    <row r="10" spans="1:10" ht="15" customHeight="1">
      <c r="A10" s="8" t="s">
        <v>96</v>
      </c>
      <c r="B10" s="8" t="s">
        <v>226</v>
      </c>
      <c r="C10" s="8" t="s">
        <v>1</v>
      </c>
      <c r="D10" s="8" t="s">
        <v>1</v>
      </c>
      <c r="E10" s="8" t="s">
        <v>1</v>
      </c>
      <c r="F10" s="8" t="s">
        <v>1</v>
      </c>
      <c r="G10" s="8" t="s">
        <v>1</v>
      </c>
      <c r="H10" s="8" t="s">
        <v>1</v>
      </c>
      <c r="I10" s="8" t="s">
        <v>1</v>
      </c>
      <c r="J10" s="8" t="s">
        <v>1</v>
      </c>
    </row>
    <row r="11" spans="1:10" ht="15" customHeight="1">
      <c r="A11" s="8" t="s">
        <v>227</v>
      </c>
      <c r="B11" s="8" t="s">
        <v>228</v>
      </c>
      <c r="C11" s="8" t="s">
        <v>1</v>
      </c>
      <c r="D11" s="8" t="s">
        <v>1</v>
      </c>
      <c r="E11" s="8" t="s">
        <v>1</v>
      </c>
      <c r="F11" s="8" t="s">
        <v>1</v>
      </c>
      <c r="G11" s="8" t="s">
        <v>1</v>
      </c>
      <c r="H11" s="8" t="s">
        <v>1</v>
      </c>
      <c r="I11" s="8" t="s">
        <v>1</v>
      </c>
      <c r="J11" s="8" t="s">
        <v>1</v>
      </c>
    </row>
    <row r="12" spans="1:10" ht="15" customHeight="1">
      <c r="A12" s="5" t="s">
        <v>14</v>
      </c>
      <c r="B12" s="5" t="s">
        <v>229</v>
      </c>
      <c r="C12" s="5" t="s">
        <v>1</v>
      </c>
      <c r="D12" s="5" t="s">
        <v>1</v>
      </c>
      <c r="E12" s="5" t="s">
        <v>1</v>
      </c>
      <c r="F12" s="5" t="s">
        <v>1</v>
      </c>
      <c r="G12" s="5" t="s">
        <v>1</v>
      </c>
      <c r="H12" s="5" t="s">
        <v>1</v>
      </c>
      <c r="I12" s="5" t="s">
        <v>1</v>
      </c>
      <c r="J12" s="5" t="s">
        <v>1</v>
      </c>
    </row>
    <row r="13" spans="1:10" ht="15" customHeight="1">
      <c r="A13" s="5" t="s">
        <v>66</v>
      </c>
      <c r="B13" s="5" t="s">
        <v>66</v>
      </c>
      <c r="C13" s="5" t="s">
        <v>66</v>
      </c>
      <c r="D13" s="5" t="s">
        <v>66</v>
      </c>
      <c r="E13" s="5" t="s">
        <v>66</v>
      </c>
      <c r="F13" s="5" t="s">
        <v>66</v>
      </c>
      <c r="G13" s="5" t="s">
        <v>66</v>
      </c>
      <c r="H13" s="5" t="s">
        <v>66</v>
      </c>
      <c r="I13" s="5" t="s">
        <v>66</v>
      </c>
      <c r="J13" s="5" t="s">
        <v>66</v>
      </c>
    </row>
    <row r="14" spans="1:10" ht="15" customHeight="1">
      <c r="A14" s="5"/>
      <c r="B14" s="5"/>
      <c r="C14" s="5" t="s">
        <v>1</v>
      </c>
      <c r="D14" s="5" t="s">
        <v>1</v>
      </c>
      <c r="E14" s="5" t="s">
        <v>1</v>
      </c>
      <c r="F14" s="5" t="s">
        <v>1</v>
      </c>
      <c r="G14" s="5" t="s">
        <v>1</v>
      </c>
      <c r="H14" s="5" t="s">
        <v>1</v>
      </c>
      <c r="I14" s="5" t="s">
        <v>1</v>
      </c>
      <c r="J14" s="5" t="s">
        <v>1</v>
      </c>
    </row>
    <row r="15" spans="1:10" ht="15" customHeight="1">
      <c r="A15" s="8" t="s">
        <v>144</v>
      </c>
      <c r="B15" s="8" t="s">
        <v>230</v>
      </c>
      <c r="C15" s="8" t="s">
        <v>1</v>
      </c>
      <c r="D15" s="8" t="s">
        <v>1</v>
      </c>
      <c r="E15" s="8" t="s">
        <v>1</v>
      </c>
      <c r="F15" s="8" t="s">
        <v>1</v>
      </c>
      <c r="G15" s="8" t="s">
        <v>1</v>
      </c>
      <c r="H15" s="8" t="s">
        <v>1</v>
      </c>
      <c r="I15" s="8" t="s">
        <v>1</v>
      </c>
      <c r="J15" s="8" t="s">
        <v>1</v>
      </c>
    </row>
    <row r="16" spans="1:10" ht="15" customHeight="1">
      <c r="A16" s="5" t="s">
        <v>17</v>
      </c>
      <c r="B16" s="5" t="s">
        <v>231</v>
      </c>
      <c r="C16" s="5" t="s">
        <v>1</v>
      </c>
      <c r="D16" s="5" t="s">
        <v>1</v>
      </c>
      <c r="E16" s="5" t="s">
        <v>1</v>
      </c>
      <c r="F16" s="5" t="s">
        <v>1</v>
      </c>
      <c r="G16" s="5" t="s">
        <v>1</v>
      </c>
      <c r="H16" s="5" t="s">
        <v>1</v>
      </c>
      <c r="I16" s="5" t="s">
        <v>1</v>
      </c>
      <c r="J16" s="5" t="s">
        <v>1</v>
      </c>
    </row>
    <row r="17" spans="1:10" ht="15" customHeight="1">
      <c r="A17" s="5" t="s">
        <v>66</v>
      </c>
      <c r="B17" s="5" t="s">
        <v>66</v>
      </c>
      <c r="C17" s="5" t="s">
        <v>66</v>
      </c>
      <c r="D17" s="5" t="s">
        <v>66</v>
      </c>
      <c r="E17" s="5" t="s">
        <v>66</v>
      </c>
      <c r="F17" s="5" t="s">
        <v>66</v>
      </c>
      <c r="G17" s="5" t="s">
        <v>66</v>
      </c>
      <c r="H17" s="5" t="s">
        <v>66</v>
      </c>
      <c r="I17" s="5" t="s">
        <v>66</v>
      </c>
      <c r="J17" s="5" t="s">
        <v>66</v>
      </c>
    </row>
    <row r="18" spans="1:10" ht="15" customHeight="1">
      <c r="A18" s="5"/>
      <c r="B18" s="5"/>
      <c r="C18" s="5" t="s">
        <v>1</v>
      </c>
      <c r="D18" s="5" t="s">
        <v>1</v>
      </c>
      <c r="E18" s="5" t="s">
        <v>1</v>
      </c>
      <c r="F18" s="5" t="s">
        <v>1</v>
      </c>
      <c r="G18" s="5" t="s">
        <v>1</v>
      </c>
      <c r="H18" s="5" t="s">
        <v>1</v>
      </c>
      <c r="I18" s="5" t="s">
        <v>1</v>
      </c>
      <c r="J18" s="5" t="s">
        <v>1</v>
      </c>
    </row>
    <row r="19" spans="1:10" ht="15" customHeight="1">
      <c r="A19" s="8" t="s">
        <v>147</v>
      </c>
      <c r="B19" s="8" t="s">
        <v>232</v>
      </c>
      <c r="C19" s="8" t="s">
        <v>1</v>
      </c>
      <c r="D19" s="8" t="s">
        <v>1</v>
      </c>
      <c r="E19" s="8" t="s">
        <v>1</v>
      </c>
      <c r="F19" s="8" t="s">
        <v>1</v>
      </c>
      <c r="G19" s="8" t="s">
        <v>1</v>
      </c>
      <c r="H19" s="8" t="s">
        <v>1</v>
      </c>
      <c r="I19" s="8" t="s">
        <v>1</v>
      </c>
      <c r="J19" s="8" t="s">
        <v>1</v>
      </c>
    </row>
    <row r="20" spans="1:10" ht="15" customHeight="1">
      <c r="A20" s="8" t="s">
        <v>233</v>
      </c>
      <c r="B20" s="8" t="s">
        <v>234</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31"/>
  <sheetViews>
    <sheetView zoomScale="85" zoomScaleNormal="85" zoomScalePageLayoutView="0" workbookViewId="0" topLeftCell="A7">
      <selection activeCell="H22" sqref="H22"/>
    </sheetView>
  </sheetViews>
  <sheetFormatPr defaultColWidth="9.140625" defaultRowHeight="12.75"/>
  <cols>
    <col min="1" max="1" width="6.8515625" style="0" customWidth="1"/>
    <col min="2" max="2" width="89.00390625" style="26" customWidth="1"/>
    <col min="3" max="3" width="10.28125" style="0" customWidth="1"/>
    <col min="4" max="5" width="20.140625" style="21" customWidth="1"/>
  </cols>
  <sheetData>
    <row r="1" spans="1:5" ht="15" customHeight="1">
      <c r="A1" s="7" t="s">
        <v>5</v>
      </c>
      <c r="B1" s="7" t="s">
        <v>117</v>
      </c>
      <c r="C1" s="7" t="s">
        <v>54</v>
      </c>
      <c r="D1" s="17" t="s">
        <v>235</v>
      </c>
      <c r="E1" s="17" t="s">
        <v>236</v>
      </c>
    </row>
    <row r="2" spans="1:5" ht="15.75">
      <c r="A2" s="8" t="s">
        <v>58</v>
      </c>
      <c r="B2" s="8" t="s">
        <v>237</v>
      </c>
      <c r="C2" s="8" t="s">
        <v>184</v>
      </c>
      <c r="D2" s="18" t="s">
        <v>1</v>
      </c>
      <c r="E2" s="18" t="s">
        <v>1</v>
      </c>
    </row>
    <row r="3" spans="1:10" ht="15.75">
      <c r="A3" s="5" t="s">
        <v>8</v>
      </c>
      <c r="B3" s="27" t="s">
        <v>238</v>
      </c>
      <c r="C3" s="5" t="s">
        <v>239</v>
      </c>
      <c r="D3" s="19">
        <v>0.012001292171032131</v>
      </c>
      <c r="E3" s="19">
        <v>0.012001076311659835</v>
      </c>
      <c r="I3" s="59"/>
      <c r="J3" s="59"/>
    </row>
    <row r="4" spans="1:10" ht="31.5">
      <c r="A4" s="5" t="s">
        <v>11</v>
      </c>
      <c r="B4" s="27" t="s">
        <v>240</v>
      </c>
      <c r="C4" s="5" t="s">
        <v>241</v>
      </c>
      <c r="D4" s="19">
        <v>0.00600489161627833</v>
      </c>
      <c r="E4" s="19">
        <v>0.0035918106583107986</v>
      </c>
      <c r="I4" s="59"/>
      <c r="J4" s="59"/>
    </row>
    <row r="5" spans="1:10" ht="31.5">
      <c r="A5" s="5" t="s">
        <v>14</v>
      </c>
      <c r="B5" s="27" t="s">
        <v>242</v>
      </c>
      <c r="C5" s="5" t="s">
        <v>243</v>
      </c>
      <c r="D5" s="19">
        <v>0.0069693112416329955</v>
      </c>
      <c r="E5" s="19">
        <v>0.004143693741164308</v>
      </c>
      <c r="I5" s="59"/>
      <c r="J5" s="59"/>
    </row>
    <row r="6" spans="1:10" ht="31.5">
      <c r="A6" s="5" t="s">
        <v>17</v>
      </c>
      <c r="B6" s="27" t="s">
        <v>244</v>
      </c>
      <c r="C6" s="5" t="s">
        <v>245</v>
      </c>
      <c r="D6" s="19">
        <v>0.0013372761341834225</v>
      </c>
      <c r="E6" s="19">
        <v>0.0008215977826855884</v>
      </c>
      <c r="I6" s="59"/>
      <c r="J6" s="59"/>
    </row>
    <row r="7" spans="1:10" ht="15" customHeight="1">
      <c r="A7" s="5" t="s">
        <v>20</v>
      </c>
      <c r="B7" s="27" t="s">
        <v>246</v>
      </c>
      <c r="C7" s="5" t="s">
        <v>247</v>
      </c>
      <c r="D7" s="19"/>
      <c r="E7" s="19"/>
      <c r="I7" s="59"/>
      <c r="J7" s="59"/>
    </row>
    <row r="8" spans="1:10" ht="15" customHeight="1">
      <c r="A8" s="5" t="s">
        <v>23</v>
      </c>
      <c r="B8" s="27" t="s">
        <v>248</v>
      </c>
      <c r="C8" s="5" t="s">
        <v>249</v>
      </c>
      <c r="D8" s="19"/>
      <c r="E8" s="19"/>
      <c r="I8" s="59"/>
      <c r="J8" s="59"/>
    </row>
    <row r="9" spans="1:10" ht="31.5">
      <c r="A9" s="5" t="s">
        <v>26</v>
      </c>
      <c r="B9" s="27" t="s">
        <v>250</v>
      </c>
      <c r="C9" s="5" t="s">
        <v>251</v>
      </c>
      <c r="D9" s="19">
        <v>0.004061719988733425</v>
      </c>
      <c r="E9" s="19">
        <v>0.003677058855695941</v>
      </c>
      <c r="I9" s="59"/>
      <c r="J9" s="59"/>
    </row>
    <row r="10" spans="1:10" ht="15" customHeight="1">
      <c r="A10" s="5" t="s">
        <v>29</v>
      </c>
      <c r="B10" s="27" t="s">
        <v>252</v>
      </c>
      <c r="C10" s="5" t="s">
        <v>253</v>
      </c>
      <c r="D10" s="19">
        <v>0.030374491151860306</v>
      </c>
      <c r="E10" s="19">
        <v>0.02423523734951647</v>
      </c>
      <c r="I10" s="59"/>
      <c r="J10" s="59"/>
    </row>
    <row r="11" spans="1:10" ht="15" customHeight="1">
      <c r="A11" s="5" t="s">
        <v>32</v>
      </c>
      <c r="B11" s="27" t="s">
        <v>254</v>
      </c>
      <c r="C11" s="5" t="s">
        <v>255</v>
      </c>
      <c r="D11" s="19">
        <v>0.7235952914017554</v>
      </c>
      <c r="E11" s="19">
        <v>3.5696415251187976</v>
      </c>
      <c r="I11" s="59"/>
      <c r="J11" s="59"/>
    </row>
    <row r="12" spans="1:10" ht="31.5">
      <c r="A12" s="5" t="s">
        <v>35</v>
      </c>
      <c r="B12" s="27" t="s">
        <v>256</v>
      </c>
      <c r="C12" s="5" t="s">
        <v>249</v>
      </c>
      <c r="D12" s="19"/>
      <c r="E12" s="19"/>
      <c r="I12" s="59"/>
      <c r="J12" s="59"/>
    </row>
    <row r="13" spans="1:10" ht="15" customHeight="1">
      <c r="A13" s="8" t="s">
        <v>96</v>
      </c>
      <c r="B13" s="28" t="s">
        <v>257</v>
      </c>
      <c r="C13" s="8" t="s">
        <v>258</v>
      </c>
      <c r="D13" s="18"/>
      <c r="E13" s="18"/>
      <c r="I13" s="59"/>
      <c r="J13" s="59"/>
    </row>
    <row r="14" spans="1:10" ht="15" customHeight="1">
      <c r="A14" s="5" t="s">
        <v>8</v>
      </c>
      <c r="B14" s="27" t="s">
        <v>259</v>
      </c>
      <c r="C14" s="5" t="s">
        <v>260</v>
      </c>
      <c r="D14" s="30">
        <v>56076367700</v>
      </c>
      <c r="E14" s="30">
        <v>82560556700</v>
      </c>
      <c r="I14" s="59"/>
      <c r="J14" s="59"/>
    </row>
    <row r="15" spans="1:10" ht="15" customHeight="1">
      <c r="A15" s="5"/>
      <c r="B15" s="27" t="s">
        <v>261</v>
      </c>
      <c r="C15" s="5" t="s">
        <v>262</v>
      </c>
      <c r="D15" s="30">
        <v>56076367700</v>
      </c>
      <c r="E15" s="30">
        <v>82560556700</v>
      </c>
      <c r="I15" s="59"/>
      <c r="J15" s="59"/>
    </row>
    <row r="16" spans="1:10" ht="15" customHeight="1">
      <c r="A16" s="5"/>
      <c r="B16" s="27" t="s">
        <v>263</v>
      </c>
      <c r="C16" s="5" t="s">
        <v>264</v>
      </c>
      <c r="D16" s="29">
        <v>5607636.77</v>
      </c>
      <c r="E16" s="29">
        <v>8256055.67</v>
      </c>
      <c r="I16" s="59"/>
      <c r="J16" s="59"/>
    </row>
    <row r="17" spans="1:10" ht="15" customHeight="1">
      <c r="A17" s="5" t="s">
        <v>11</v>
      </c>
      <c r="B17" s="27" t="s">
        <v>265</v>
      </c>
      <c r="C17" s="5" t="s">
        <v>266</v>
      </c>
      <c r="D17" s="30">
        <v>-18526802500</v>
      </c>
      <c r="E17" s="30">
        <v>-26484189000</v>
      </c>
      <c r="I17" s="59"/>
      <c r="J17" s="59"/>
    </row>
    <row r="18" spans="1:10" ht="15" customHeight="1">
      <c r="A18" s="5"/>
      <c r="B18" s="27" t="s">
        <v>267</v>
      </c>
      <c r="C18" s="5" t="s">
        <v>268</v>
      </c>
      <c r="D18" s="29">
        <v>102375.16</v>
      </c>
      <c r="E18" s="29">
        <v>1414578.41</v>
      </c>
      <c r="I18" s="59"/>
      <c r="J18" s="59"/>
    </row>
    <row r="19" spans="1:10" ht="15" customHeight="1">
      <c r="A19" s="5"/>
      <c r="B19" s="27" t="s">
        <v>269</v>
      </c>
      <c r="C19" s="5" t="s">
        <v>270</v>
      </c>
      <c r="D19" s="30">
        <v>1023751600</v>
      </c>
      <c r="E19" s="30">
        <v>14145784100</v>
      </c>
      <c r="I19" s="59"/>
      <c r="J19" s="59"/>
    </row>
    <row r="20" spans="1:10" ht="15" customHeight="1">
      <c r="A20" s="5"/>
      <c r="B20" s="27" t="s">
        <v>271</v>
      </c>
      <c r="C20" s="5" t="s">
        <v>272</v>
      </c>
      <c r="D20" s="29">
        <v>-1955055.41</v>
      </c>
      <c r="E20" s="29">
        <v>-4062997.31</v>
      </c>
      <c r="I20" s="59"/>
      <c r="J20" s="59"/>
    </row>
    <row r="21" spans="1:10" ht="15" customHeight="1">
      <c r="A21" s="5"/>
      <c r="B21" s="27" t="s">
        <v>273</v>
      </c>
      <c r="C21" s="5" t="s">
        <v>274</v>
      </c>
      <c r="D21" s="30">
        <v>-19550554100</v>
      </c>
      <c r="E21" s="30">
        <v>-40629973100</v>
      </c>
      <c r="I21" s="59"/>
      <c r="J21" s="59"/>
    </row>
    <row r="22" spans="1:10" ht="15" customHeight="1">
      <c r="A22" s="5" t="s">
        <v>14</v>
      </c>
      <c r="B22" s="27" t="s">
        <v>275</v>
      </c>
      <c r="C22" s="5" t="s">
        <v>276</v>
      </c>
      <c r="D22" s="30">
        <v>37549565200</v>
      </c>
      <c r="E22" s="30">
        <v>56076367700</v>
      </c>
      <c r="I22" s="59"/>
      <c r="J22" s="59"/>
    </row>
    <row r="23" spans="1:10" ht="15" customHeight="1">
      <c r="A23" s="5"/>
      <c r="B23" s="27" t="s">
        <v>277</v>
      </c>
      <c r="C23" s="5" t="s">
        <v>278</v>
      </c>
      <c r="D23" s="30">
        <v>37549565200</v>
      </c>
      <c r="E23" s="30">
        <v>56076367700</v>
      </c>
      <c r="I23" s="59"/>
      <c r="J23" s="59"/>
    </row>
    <row r="24" spans="1:10" ht="15" customHeight="1">
      <c r="A24" s="5"/>
      <c r="B24" s="27" t="s">
        <v>279</v>
      </c>
      <c r="C24" s="5" t="s">
        <v>280</v>
      </c>
      <c r="D24" s="29">
        <v>3754956.52</v>
      </c>
      <c r="E24" s="29">
        <v>5607636.77</v>
      </c>
      <c r="I24" s="59"/>
      <c r="J24" s="59"/>
    </row>
    <row r="25" spans="1:10" ht="15" customHeight="1">
      <c r="A25" s="5" t="s">
        <v>17</v>
      </c>
      <c r="B25" s="27" t="s">
        <v>281</v>
      </c>
      <c r="C25" s="5" t="s">
        <v>282</v>
      </c>
      <c r="D25" s="19">
        <v>0</v>
      </c>
      <c r="E25" s="19">
        <v>0</v>
      </c>
      <c r="I25" s="59"/>
      <c r="J25" s="59"/>
    </row>
    <row r="26" spans="1:10" ht="15" customHeight="1">
      <c r="A26" s="5" t="s">
        <v>20</v>
      </c>
      <c r="B26" s="27" t="s">
        <v>283</v>
      </c>
      <c r="C26" s="5" t="s">
        <v>284</v>
      </c>
      <c r="D26" s="19">
        <v>0.5941</v>
      </c>
      <c r="E26" s="19">
        <v>0.5527</v>
      </c>
      <c r="I26" s="59"/>
      <c r="J26" s="59"/>
    </row>
    <row r="27" spans="1:10" ht="15" customHeight="1">
      <c r="A27" s="5" t="s">
        <v>23</v>
      </c>
      <c r="B27" s="27" t="s">
        <v>285</v>
      </c>
      <c r="C27" s="5" t="s">
        <v>286</v>
      </c>
      <c r="D27" s="19">
        <v>0.0059</v>
      </c>
      <c r="E27" s="19">
        <v>0.0087</v>
      </c>
      <c r="I27" s="59"/>
      <c r="J27" s="59"/>
    </row>
    <row r="28" spans="1:10" ht="15" customHeight="1">
      <c r="A28" s="5" t="s">
        <v>26</v>
      </c>
      <c r="B28" s="27" t="s">
        <v>287</v>
      </c>
      <c r="C28" s="5" t="s">
        <v>288</v>
      </c>
      <c r="D28" s="30">
        <v>3286</v>
      </c>
      <c r="E28" s="30">
        <v>3444</v>
      </c>
      <c r="I28" s="59"/>
      <c r="J28" s="59"/>
    </row>
    <row r="29" spans="1:10" ht="15" customHeight="1">
      <c r="A29" s="5" t="s">
        <v>29</v>
      </c>
      <c r="B29" s="27" t="s">
        <v>289</v>
      </c>
      <c r="C29" s="5" t="s">
        <v>290</v>
      </c>
      <c r="D29" s="29">
        <v>10519.36</v>
      </c>
      <c r="E29" s="29">
        <v>12395.6</v>
      </c>
      <c r="I29" s="59"/>
      <c r="J29" s="59"/>
    </row>
    <row r="30" spans="1:5" ht="15" customHeight="1">
      <c r="A30" s="5" t="s">
        <v>32</v>
      </c>
      <c r="B30" s="27" t="s">
        <v>291</v>
      </c>
      <c r="C30" s="5" t="s">
        <v>292</v>
      </c>
      <c r="D30" s="29"/>
      <c r="E30" s="29"/>
    </row>
    <row r="31" spans="1:5" ht="15" customHeight="1">
      <c r="A31" s="9" t="s">
        <v>293</v>
      </c>
      <c r="B31" s="9" t="s">
        <v>293</v>
      </c>
      <c r="C31" s="9" t="s">
        <v>293</v>
      </c>
      <c r="D31" s="20" t="s">
        <v>293</v>
      </c>
      <c r="E31" s="20" t="s">
        <v>293</v>
      </c>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70" t="s">
        <v>5</v>
      </c>
      <c r="B1" s="70" t="s">
        <v>294</v>
      </c>
      <c r="C1" s="70" t="s">
        <v>295</v>
      </c>
      <c r="D1" s="70" t="s">
        <v>296</v>
      </c>
      <c r="E1" s="70"/>
      <c r="F1" s="70"/>
    </row>
    <row r="2" spans="1:6" ht="15" customHeight="1">
      <c r="A2" s="70"/>
      <c r="B2" s="70"/>
      <c r="C2" s="70"/>
      <c r="D2" s="7" t="s">
        <v>297</v>
      </c>
      <c r="E2" s="7" t="s">
        <v>298</v>
      </c>
      <c r="F2" s="7" t="s">
        <v>299</v>
      </c>
    </row>
    <row r="3" spans="1:6" ht="15" customHeight="1">
      <c r="A3" s="8" t="s">
        <v>58</v>
      </c>
      <c r="B3" s="8" t="s">
        <v>300</v>
      </c>
      <c r="C3" s="8"/>
      <c r="D3" s="8"/>
      <c r="E3" s="8"/>
      <c r="F3" s="8"/>
    </row>
    <row r="4" spans="1:6" ht="15" customHeight="1">
      <c r="A4" s="5" t="s">
        <v>66</v>
      </c>
      <c r="B4" s="5" t="s">
        <v>66</v>
      </c>
      <c r="C4" s="5" t="s">
        <v>66</v>
      </c>
      <c r="D4" s="5" t="s">
        <v>66</v>
      </c>
      <c r="E4" s="5" t="s">
        <v>66</v>
      </c>
      <c r="F4" s="5" t="s">
        <v>66</v>
      </c>
    </row>
    <row r="5" spans="1:6" ht="15" customHeight="1">
      <c r="A5" s="5"/>
      <c r="B5" s="5"/>
      <c r="C5" s="5" t="s">
        <v>1</v>
      </c>
      <c r="D5" s="5" t="s">
        <v>1</v>
      </c>
      <c r="E5" s="5" t="s">
        <v>1</v>
      </c>
      <c r="F5" s="5" t="s">
        <v>1</v>
      </c>
    </row>
    <row r="6" spans="1:6" ht="15" customHeight="1">
      <c r="A6" s="8" t="s">
        <v>96</v>
      </c>
      <c r="B6" s="8" t="s">
        <v>301</v>
      </c>
      <c r="C6" s="8"/>
      <c r="D6" s="8"/>
      <c r="E6" s="8"/>
      <c r="F6" s="8"/>
    </row>
    <row r="7" spans="1:6" ht="15" customHeight="1">
      <c r="A7" s="5" t="s">
        <v>66</v>
      </c>
      <c r="B7" s="5" t="s">
        <v>66</v>
      </c>
      <c r="C7" s="5" t="s">
        <v>66</v>
      </c>
      <c r="D7" s="5" t="s">
        <v>66</v>
      </c>
      <c r="E7" s="5" t="s">
        <v>66</v>
      </c>
      <c r="F7" s="5" t="s">
        <v>66</v>
      </c>
    </row>
    <row r="8" spans="1:6" ht="15" customHeight="1">
      <c r="A8" s="5"/>
      <c r="B8" s="5"/>
      <c r="C8" s="5" t="s">
        <v>1</v>
      </c>
      <c r="D8" s="5" t="s">
        <v>1</v>
      </c>
      <c r="E8" s="5" t="s">
        <v>1</v>
      </c>
      <c r="F8" s="5" t="s">
        <v>1</v>
      </c>
    </row>
    <row r="9" spans="1:6" ht="15" customHeight="1">
      <c r="A9" s="8" t="s">
        <v>144</v>
      </c>
      <c r="B9" s="8" t="s">
        <v>302</v>
      </c>
      <c r="C9" s="8"/>
      <c r="D9" s="8"/>
      <c r="E9" s="8"/>
      <c r="F9" s="8"/>
    </row>
    <row r="10" spans="1:6" ht="15" customHeight="1">
      <c r="A10" s="5" t="s">
        <v>66</v>
      </c>
      <c r="B10" s="5" t="s">
        <v>66</v>
      </c>
      <c r="C10" s="5" t="s">
        <v>66</v>
      </c>
      <c r="D10" s="5" t="s">
        <v>66</v>
      </c>
      <c r="E10" s="5" t="s">
        <v>66</v>
      </c>
      <c r="F10" s="5" t="s">
        <v>66</v>
      </c>
    </row>
    <row r="11" spans="1:6" ht="15" customHeight="1">
      <c r="A11" s="5"/>
      <c r="B11" s="5"/>
      <c r="C11" s="5" t="s">
        <v>1</v>
      </c>
      <c r="D11" s="5" t="s">
        <v>1</v>
      </c>
      <c r="E11" s="5" t="s">
        <v>1</v>
      </c>
      <c r="F11" s="5" t="s">
        <v>1</v>
      </c>
    </row>
    <row r="12" spans="1:6" ht="15" customHeight="1">
      <c r="A12" s="8" t="s">
        <v>147</v>
      </c>
      <c r="B12" s="8" t="s">
        <v>303</v>
      </c>
      <c r="C12" s="8"/>
      <c r="D12" s="8"/>
      <c r="E12" s="8"/>
      <c r="F12" s="8"/>
    </row>
    <row r="13" spans="1:6" ht="15" customHeight="1">
      <c r="A13" s="5" t="s">
        <v>66</v>
      </c>
      <c r="B13" s="5" t="s">
        <v>66</v>
      </c>
      <c r="C13" s="5" t="s">
        <v>66</v>
      </c>
      <c r="D13" s="5" t="s">
        <v>66</v>
      </c>
      <c r="E13" s="5" t="s">
        <v>66</v>
      </c>
      <c r="F13" s="5" t="s">
        <v>66</v>
      </c>
    </row>
    <row r="14" spans="1:6" ht="15" customHeight="1">
      <c r="A14" s="5" t="s">
        <v>1</v>
      </c>
      <c r="B14" s="5" t="s">
        <v>1</v>
      </c>
      <c r="C14" s="5" t="s">
        <v>1</v>
      </c>
      <c r="D14" s="5" t="s">
        <v>1</v>
      </c>
      <c r="E14" s="5" t="s">
        <v>1</v>
      </c>
      <c r="F14" s="5" t="s">
        <v>1</v>
      </c>
    </row>
    <row r="15" spans="1:6" ht="15" customHeight="1">
      <c r="A15" s="8" t="s">
        <v>154</v>
      </c>
      <c r="B15" s="8" t="s">
        <v>304</v>
      </c>
      <c r="C15" s="8"/>
      <c r="D15" s="8"/>
      <c r="E15" s="8"/>
      <c r="F15" s="8"/>
    </row>
    <row r="16" spans="1:6" ht="15" customHeight="1">
      <c r="A16" s="5" t="s">
        <v>66</v>
      </c>
      <c r="B16" s="5" t="s">
        <v>66</v>
      </c>
      <c r="C16" s="5" t="s">
        <v>66</v>
      </c>
      <c r="D16" s="5" t="s">
        <v>66</v>
      </c>
      <c r="E16" s="5" t="s">
        <v>66</v>
      </c>
      <c r="F16" s="5" t="s">
        <v>66</v>
      </c>
    </row>
    <row r="17" spans="1:6" ht="15" customHeight="1">
      <c r="A17" s="5" t="s">
        <v>1</v>
      </c>
      <c r="B17" s="5" t="s">
        <v>1</v>
      </c>
      <c r="C17" s="5" t="s">
        <v>1</v>
      </c>
      <c r="D17" s="5" t="s">
        <v>1</v>
      </c>
      <c r="E17" s="5" t="s">
        <v>1</v>
      </c>
      <c r="F17" s="5" t="s">
        <v>1</v>
      </c>
    </row>
    <row r="18" spans="1:6" ht="15" customHeight="1">
      <c r="A18" s="8" t="s">
        <v>147</v>
      </c>
      <c r="B18" s="8" t="s">
        <v>305</v>
      </c>
      <c r="C18" s="8"/>
      <c r="D18" s="8"/>
      <c r="E18" s="8"/>
      <c r="F18" s="8"/>
    </row>
    <row r="19" spans="1:6" ht="15" customHeight="1">
      <c r="A19" s="5" t="s">
        <v>66</v>
      </c>
      <c r="B19" s="5" t="s">
        <v>66</v>
      </c>
      <c r="C19" s="5" t="s">
        <v>66</v>
      </c>
      <c r="D19" s="5" t="s">
        <v>66</v>
      </c>
      <c r="E19" s="5" t="s">
        <v>66</v>
      </c>
      <c r="F19" s="5" t="s">
        <v>66</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00390625" style="0" customWidth="1"/>
    <col min="4" max="4" width="20.7109375" style="0" customWidth="1"/>
  </cols>
  <sheetData>
    <row r="1" spans="1:4" ht="15" customHeight="1">
      <c r="A1" s="70" t="s">
        <v>5</v>
      </c>
      <c r="B1" s="70" t="s">
        <v>117</v>
      </c>
      <c r="C1" s="70" t="s">
        <v>306</v>
      </c>
      <c r="D1" s="70"/>
    </row>
    <row r="2" spans="1:4" ht="15" customHeight="1">
      <c r="A2" s="70"/>
      <c r="B2" s="70"/>
      <c r="C2" s="7" t="s">
        <v>307</v>
      </c>
      <c r="D2" s="7" t="s">
        <v>308</v>
      </c>
    </row>
    <row r="3" spans="1:4" ht="15" customHeight="1">
      <c r="A3" s="5" t="s">
        <v>8</v>
      </c>
      <c r="B3" s="5" t="s">
        <v>309</v>
      </c>
      <c r="C3" s="5" t="s">
        <v>1</v>
      </c>
      <c r="D3" s="5" t="s">
        <v>1</v>
      </c>
    </row>
    <row r="4" spans="1:4" ht="15" customHeight="1">
      <c r="A4" s="5" t="s">
        <v>66</v>
      </c>
      <c r="B4" s="5" t="s">
        <v>66</v>
      </c>
      <c r="C4" s="5" t="s">
        <v>66</v>
      </c>
      <c r="D4" s="5" t="s">
        <v>66</v>
      </c>
    </row>
    <row r="5" spans="1:4" ht="15" customHeight="1">
      <c r="A5" s="5"/>
      <c r="B5" s="5"/>
      <c r="C5" s="5" t="s">
        <v>1</v>
      </c>
      <c r="D5" s="5" t="s">
        <v>1</v>
      </c>
    </row>
    <row r="6" spans="1:4" ht="15" customHeight="1">
      <c r="A6" s="5" t="s">
        <v>96</v>
      </c>
      <c r="B6" s="5" t="s">
        <v>310</v>
      </c>
      <c r="C6" s="5" t="s">
        <v>1</v>
      </c>
      <c r="D6" s="5" t="s">
        <v>1</v>
      </c>
    </row>
    <row r="7" spans="1:4" ht="15" customHeight="1">
      <c r="A7" s="5" t="s">
        <v>66</v>
      </c>
      <c r="B7" s="5" t="s">
        <v>66</v>
      </c>
      <c r="C7" s="5" t="s">
        <v>66</v>
      </c>
      <c r="D7" s="5" t="s">
        <v>66</v>
      </c>
    </row>
    <row r="8" spans="1:4" ht="15" customHeight="1">
      <c r="A8" s="5"/>
      <c r="B8" s="5"/>
      <c r="C8" s="5" t="s">
        <v>1</v>
      </c>
      <c r="D8" s="5" t="s">
        <v>1</v>
      </c>
    </row>
    <row r="9" spans="1:4" ht="15" customHeight="1">
      <c r="A9" s="5" t="s">
        <v>144</v>
      </c>
      <c r="B9" s="5" t="s">
        <v>311</v>
      </c>
      <c r="C9" s="5" t="s">
        <v>1</v>
      </c>
      <c r="D9" s="5" t="s">
        <v>1</v>
      </c>
    </row>
    <row r="10" spans="1:4" ht="15" customHeight="1">
      <c r="A10" s="5" t="s">
        <v>66</v>
      </c>
      <c r="B10" s="5" t="s">
        <v>66</v>
      </c>
      <c r="C10" s="5" t="s">
        <v>66</v>
      </c>
      <c r="D10" s="5" t="s">
        <v>66</v>
      </c>
    </row>
    <row r="11" spans="1:4" ht="15" customHeight="1">
      <c r="A11" s="5"/>
      <c r="B11" s="5"/>
      <c r="C11" s="5" t="s">
        <v>1</v>
      </c>
      <c r="D11" s="5" t="s">
        <v>1</v>
      </c>
    </row>
    <row r="12" spans="1:4" ht="15" customHeight="1">
      <c r="A12" s="5" t="s">
        <v>147</v>
      </c>
      <c r="B12" s="5" t="s">
        <v>312</v>
      </c>
      <c r="C12" s="5" t="s">
        <v>1</v>
      </c>
      <c r="D12" s="5" t="s">
        <v>1</v>
      </c>
    </row>
    <row r="13" spans="1:4" ht="15" customHeight="1">
      <c r="A13" s="5" t="s">
        <v>66</v>
      </c>
      <c r="B13" s="5" t="s">
        <v>66</v>
      </c>
      <c r="C13" s="5" t="s">
        <v>66</v>
      </c>
      <c r="D13" s="5" t="s">
        <v>66</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A1" sqref="A1:A2"/>
    </sheetView>
  </sheetViews>
  <sheetFormatPr defaultColWidth="9.140625" defaultRowHeight="12.75"/>
  <cols>
    <col min="1" max="1" width="6.8515625" style="0" customWidth="1"/>
    <col min="2" max="2" width="29.7109375" style="0" customWidth="1"/>
    <col min="3" max="7" width="14.140625" style="0" customWidth="1"/>
  </cols>
  <sheetData>
    <row r="1" spans="1:7" ht="15" customHeight="1">
      <c r="A1" s="70" t="s">
        <v>5</v>
      </c>
      <c r="B1" s="70" t="s">
        <v>59</v>
      </c>
      <c r="C1" s="70" t="s">
        <v>235</v>
      </c>
      <c r="D1" s="70"/>
      <c r="E1" s="70" t="s">
        <v>236</v>
      </c>
      <c r="F1" s="70"/>
      <c r="G1" s="70" t="s">
        <v>57</v>
      </c>
    </row>
    <row r="2" spans="1:7" ht="15" customHeight="1">
      <c r="A2" s="70"/>
      <c r="B2" s="70"/>
      <c r="C2" s="7" t="s">
        <v>307</v>
      </c>
      <c r="D2" s="7" t="s">
        <v>313</v>
      </c>
      <c r="E2" s="7" t="s">
        <v>307</v>
      </c>
      <c r="F2" s="7" t="s">
        <v>313</v>
      </c>
      <c r="G2" s="70"/>
    </row>
    <row r="3" spans="1:7" ht="15" customHeight="1">
      <c r="A3" s="8" t="s">
        <v>61</v>
      </c>
      <c r="B3" s="8" t="s">
        <v>62</v>
      </c>
      <c r="C3" s="8" t="s">
        <v>1</v>
      </c>
      <c r="D3" s="8" t="s">
        <v>1</v>
      </c>
      <c r="E3" s="8" t="s">
        <v>1</v>
      </c>
      <c r="F3" s="8" t="s">
        <v>1</v>
      </c>
      <c r="G3" s="8" t="s">
        <v>1</v>
      </c>
    </row>
    <row r="4" spans="1:7" ht="15" customHeight="1">
      <c r="A4" s="5" t="s">
        <v>1</v>
      </c>
      <c r="B4" s="5" t="s">
        <v>314</v>
      </c>
      <c r="C4" s="5" t="s">
        <v>1</v>
      </c>
      <c r="D4" s="5" t="s">
        <v>1</v>
      </c>
      <c r="E4" s="5" t="s">
        <v>1</v>
      </c>
      <c r="F4" s="5" t="s">
        <v>1</v>
      </c>
      <c r="G4" s="5" t="s">
        <v>1</v>
      </c>
    </row>
    <row r="5" spans="1:7" ht="15" customHeight="1">
      <c r="A5" s="5" t="s">
        <v>1</v>
      </c>
      <c r="B5" s="5" t="s">
        <v>67</v>
      </c>
      <c r="C5" s="5" t="s">
        <v>1</v>
      </c>
      <c r="D5" s="5" t="s">
        <v>1</v>
      </c>
      <c r="E5" s="5" t="s">
        <v>1</v>
      </c>
      <c r="F5" s="5" t="s">
        <v>1</v>
      </c>
      <c r="G5" s="5" t="s">
        <v>1</v>
      </c>
    </row>
    <row r="6" spans="1:7" ht="15" customHeight="1">
      <c r="A6" s="5" t="s">
        <v>1</v>
      </c>
      <c r="B6" s="5" t="s">
        <v>315</v>
      </c>
      <c r="C6" s="5" t="s">
        <v>1</v>
      </c>
      <c r="D6" s="5" t="s">
        <v>1</v>
      </c>
      <c r="E6" s="5" t="s">
        <v>1</v>
      </c>
      <c r="F6" s="5" t="s">
        <v>1</v>
      </c>
      <c r="G6" s="5" t="s">
        <v>1</v>
      </c>
    </row>
    <row r="7" spans="1:7" ht="15" customHeight="1">
      <c r="A7" s="8" t="s">
        <v>69</v>
      </c>
      <c r="B7" s="8" t="s">
        <v>70</v>
      </c>
      <c r="C7" s="8" t="s">
        <v>1</v>
      </c>
      <c r="D7" s="8" t="s">
        <v>1</v>
      </c>
      <c r="E7" s="8" t="s">
        <v>1</v>
      </c>
      <c r="F7" s="8" t="s">
        <v>1</v>
      </c>
      <c r="G7" s="8" t="s">
        <v>1</v>
      </c>
    </row>
    <row r="8" spans="1:7" ht="15" customHeight="1">
      <c r="A8" s="5" t="s">
        <v>66</v>
      </c>
      <c r="B8" s="5" t="s">
        <v>66</v>
      </c>
      <c r="C8" s="5" t="s">
        <v>66</v>
      </c>
      <c r="D8" s="5" t="s">
        <v>66</v>
      </c>
      <c r="E8" s="5" t="s">
        <v>66</v>
      </c>
      <c r="F8" s="5" t="s">
        <v>66</v>
      </c>
      <c r="G8" s="5" t="s">
        <v>66</v>
      </c>
    </row>
    <row r="9" spans="1:7" ht="15" customHeight="1">
      <c r="A9" s="8" t="s">
        <v>72</v>
      </c>
      <c r="B9" s="8" t="s">
        <v>76</v>
      </c>
      <c r="C9" s="8" t="s">
        <v>1</v>
      </c>
      <c r="D9" s="8" t="s">
        <v>1</v>
      </c>
      <c r="E9" s="8" t="s">
        <v>1</v>
      </c>
      <c r="F9" s="8" t="s">
        <v>1</v>
      </c>
      <c r="G9" s="8" t="s">
        <v>1</v>
      </c>
    </row>
    <row r="10" spans="1:7" ht="15" customHeight="1">
      <c r="A10" s="5" t="s">
        <v>66</v>
      </c>
      <c r="B10" s="5" t="s">
        <v>66</v>
      </c>
      <c r="C10" s="5" t="s">
        <v>66</v>
      </c>
      <c r="D10" s="5" t="s">
        <v>66</v>
      </c>
      <c r="E10" s="5" t="s">
        <v>66</v>
      </c>
      <c r="F10" s="5" t="s">
        <v>66</v>
      </c>
      <c r="G10" s="5" t="s">
        <v>66</v>
      </c>
    </row>
    <row r="11" spans="1:7" ht="15" customHeight="1">
      <c r="A11" s="8" t="s">
        <v>75</v>
      </c>
      <c r="B11" s="8" t="s">
        <v>79</v>
      </c>
      <c r="C11" s="8" t="s">
        <v>1</v>
      </c>
      <c r="D11" s="8" t="s">
        <v>1</v>
      </c>
      <c r="E11" s="8" t="s">
        <v>1</v>
      </c>
      <c r="F11" s="8" t="s">
        <v>1</v>
      </c>
      <c r="G11" s="8" t="s">
        <v>1</v>
      </c>
    </row>
    <row r="12" spans="1:7" ht="15" customHeight="1">
      <c r="A12" s="5" t="s">
        <v>66</v>
      </c>
      <c r="B12" s="5" t="s">
        <v>66</v>
      </c>
      <c r="C12" s="5" t="s">
        <v>66</v>
      </c>
      <c r="D12" s="5" t="s">
        <v>66</v>
      </c>
      <c r="E12" s="5" t="s">
        <v>66</v>
      </c>
      <c r="F12" s="5" t="s">
        <v>66</v>
      </c>
      <c r="G12" s="5" t="s">
        <v>66</v>
      </c>
    </row>
    <row r="13" spans="1:7" ht="15" customHeight="1">
      <c r="A13" s="8" t="s">
        <v>78</v>
      </c>
      <c r="B13" s="8" t="s">
        <v>85</v>
      </c>
      <c r="C13" s="8" t="s">
        <v>1</v>
      </c>
      <c r="D13" s="8" t="s">
        <v>1</v>
      </c>
      <c r="E13" s="8" t="s">
        <v>1</v>
      </c>
      <c r="F13" s="8" t="s">
        <v>1</v>
      </c>
      <c r="G13" s="8" t="s">
        <v>1</v>
      </c>
    </row>
    <row r="14" spans="1:7" ht="15" customHeight="1">
      <c r="A14" s="5" t="s">
        <v>66</v>
      </c>
      <c r="B14" s="5" t="s">
        <v>66</v>
      </c>
      <c r="C14" s="5" t="s">
        <v>66</v>
      </c>
      <c r="D14" s="5" t="s">
        <v>66</v>
      </c>
      <c r="E14" s="5" t="s">
        <v>66</v>
      </c>
      <c r="F14" s="5" t="s">
        <v>66</v>
      </c>
      <c r="G14" s="5" t="s">
        <v>66</v>
      </c>
    </row>
    <row r="15" spans="1:7" ht="15" customHeight="1">
      <c r="A15" s="8" t="s">
        <v>81</v>
      </c>
      <c r="B15" s="8" t="s">
        <v>88</v>
      </c>
      <c r="C15" s="8" t="s">
        <v>1</v>
      </c>
      <c r="D15" s="8" t="s">
        <v>1</v>
      </c>
      <c r="E15" s="8" t="s">
        <v>1</v>
      </c>
      <c r="F15" s="8" t="s">
        <v>1</v>
      </c>
      <c r="G15" s="8" t="s">
        <v>1</v>
      </c>
    </row>
    <row r="16" spans="1:7" ht="15" customHeight="1">
      <c r="A16" s="5" t="s">
        <v>66</v>
      </c>
      <c r="B16" s="5" t="s">
        <v>66</v>
      </c>
      <c r="C16" s="5" t="s">
        <v>66</v>
      </c>
      <c r="D16" s="5" t="s">
        <v>66</v>
      </c>
      <c r="E16" s="5" t="s">
        <v>66</v>
      </c>
      <c r="F16" s="5" t="s">
        <v>66</v>
      </c>
      <c r="G16" s="5" t="s">
        <v>66</v>
      </c>
    </row>
    <row r="17" spans="1:7" ht="15" customHeight="1">
      <c r="A17" s="8" t="s">
        <v>84</v>
      </c>
      <c r="B17" s="8" t="s">
        <v>91</v>
      </c>
      <c r="C17" s="8" t="s">
        <v>1</v>
      </c>
      <c r="D17" s="8" t="s">
        <v>1</v>
      </c>
      <c r="E17" s="8" t="s">
        <v>1</v>
      </c>
      <c r="F17" s="8" t="s">
        <v>1</v>
      </c>
      <c r="G17" s="8" t="s">
        <v>1</v>
      </c>
    </row>
    <row r="18" spans="1:7" ht="15" customHeight="1">
      <c r="A18" s="5" t="s">
        <v>66</v>
      </c>
      <c r="B18" s="5" t="s">
        <v>66</v>
      </c>
      <c r="C18" s="5" t="s">
        <v>66</v>
      </c>
      <c r="D18" s="5" t="s">
        <v>66</v>
      </c>
      <c r="E18" s="5" t="s">
        <v>66</v>
      </c>
      <c r="F18" s="5" t="s">
        <v>66</v>
      </c>
      <c r="G18" s="5" t="s">
        <v>66</v>
      </c>
    </row>
    <row r="19" spans="1:7" ht="15" customHeight="1">
      <c r="A19" s="8" t="s">
        <v>87</v>
      </c>
      <c r="B19" s="8" t="s">
        <v>94</v>
      </c>
      <c r="C19" s="8" t="s">
        <v>1</v>
      </c>
      <c r="D19" s="8" t="s">
        <v>1</v>
      </c>
      <c r="E19" s="8" t="s">
        <v>1</v>
      </c>
      <c r="F19" s="8" t="s">
        <v>1</v>
      </c>
      <c r="G19" s="8" t="s">
        <v>1</v>
      </c>
    </row>
    <row r="20" spans="1:7" ht="15" customHeight="1">
      <c r="A20" s="5" t="s">
        <v>1</v>
      </c>
      <c r="B20" s="5" t="s">
        <v>97</v>
      </c>
      <c r="C20" s="5" t="s">
        <v>1</v>
      </c>
      <c r="D20" s="5" t="s">
        <v>1</v>
      </c>
      <c r="E20" s="5" t="s">
        <v>1</v>
      </c>
      <c r="F20" s="5" t="s">
        <v>1</v>
      </c>
      <c r="G20" s="5" t="s">
        <v>1</v>
      </c>
    </row>
    <row r="21" spans="1:7" ht="15" customHeight="1">
      <c r="A21" s="8" t="s">
        <v>99</v>
      </c>
      <c r="B21" s="8" t="s">
        <v>103</v>
      </c>
      <c r="C21" s="8" t="s">
        <v>1</v>
      </c>
      <c r="D21" s="8" t="s">
        <v>1</v>
      </c>
      <c r="E21" s="8" t="s">
        <v>1</v>
      </c>
      <c r="F21" s="8" t="s">
        <v>1</v>
      </c>
      <c r="G21" s="8" t="s">
        <v>1</v>
      </c>
    </row>
    <row r="22" spans="1:7" ht="15" customHeight="1">
      <c r="A22" s="5" t="s">
        <v>66</v>
      </c>
      <c r="B22" s="5" t="s">
        <v>66</v>
      </c>
      <c r="C22" s="5" t="s">
        <v>66</v>
      </c>
      <c r="D22" s="5" t="s">
        <v>66</v>
      </c>
      <c r="E22" s="5" t="s">
        <v>66</v>
      </c>
      <c r="F22" s="5" t="s">
        <v>66</v>
      </c>
      <c r="G22" s="5" t="s">
        <v>66</v>
      </c>
    </row>
    <row r="23" spans="1:7" ht="15" customHeight="1">
      <c r="A23" s="8" t="s">
        <v>102</v>
      </c>
      <c r="B23" s="8" t="s">
        <v>106</v>
      </c>
      <c r="C23" s="8" t="s">
        <v>1</v>
      </c>
      <c r="D23" s="8" t="s">
        <v>1</v>
      </c>
      <c r="E23" s="8" t="s">
        <v>1</v>
      </c>
      <c r="F23" s="8" t="s">
        <v>1</v>
      </c>
      <c r="G23" s="8" t="s">
        <v>1</v>
      </c>
    </row>
    <row r="24" spans="1:7" ht="15" customHeight="1">
      <c r="A24" s="8" t="s">
        <v>105</v>
      </c>
      <c r="B24" s="8" t="s">
        <v>109</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THUY LINH</dc:creator>
  <cp:keywords/>
  <dc:description/>
  <cp:lastModifiedBy>NGUYEN VIET HA</cp:lastModifiedBy>
  <dcterms:created xsi:type="dcterms:W3CDTF">2022-10-04T03:39:12Z</dcterms:created>
  <dcterms:modified xsi:type="dcterms:W3CDTF">2022-12-02T07:43:23Z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