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7.xml" ContentType="application/vnd.openxmlformats-officedocument.spreadsheetml.worksheet+xml"/>
  <Override PartName="/xl/comments1.xml" ContentType="application/vnd.openxmlformats-officedocument.spreadsheetml.comments+xml"/>
  <Override PartName="/xl/comments2.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3.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W:\GTO_SSO_FUNDSERVICES_GSSCKL\10. CLIENT PORTFOLIO-VN\KYSO\2022\4. Apr\05\"/>
    </mc:Choice>
  </mc:AlternateContent>
  <xr:revisionPtr revIDLastSave="0" documentId="13_ncr:1_{B37A399C-DDA7-43D4-8357-01CB00B518D9}" xr6:coauthVersionLast="47" xr6:coauthVersionMax="47" xr10:uidLastSave="{00000000-0000-0000-0000-000000000000}"/>
  <bookViews>
    <workbookView xWindow="-120" yWindow="-120" windowWidth="29040" windowHeight="15840" xr2:uid="{00000000-000D-0000-FFFF-FFFF00000000}"/>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3" l="1"/>
  <c r="A2" i="13"/>
  <c r="A3" i="13"/>
  <c r="A4" i="13"/>
  <c r="A5" i="13"/>
  <c r="A6" i="13"/>
  <c r="A7" i="13"/>
  <c r="A8" i="13"/>
  <c r="A9" i="13"/>
  <c r="A10" i="13"/>
  <c r="A11" i="13"/>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40" i="13"/>
  <c r="A41" i="13"/>
  <c r="A42" i="13"/>
  <c r="A43" i="13"/>
  <c r="A44" i="13"/>
  <c r="A45" i="13"/>
  <c r="A46" i="13"/>
  <c r="A47" i="13"/>
  <c r="A48" i="13"/>
  <c r="A49" i="13"/>
  <c r="A50" i="13"/>
  <c r="A51" i="13"/>
  <c r="A52" i="13"/>
  <c r="A53" i="13"/>
  <c r="A54" i="13"/>
  <c r="A55" i="13"/>
  <c r="A56" i="13"/>
  <c r="A57" i="13"/>
  <c r="A58" i="13"/>
  <c r="A59" i="13"/>
  <c r="A60" i="13"/>
  <c r="A61" i="13"/>
  <c r="A62" i="13"/>
  <c r="A63" i="13"/>
  <c r="A64" i="13"/>
  <c r="A65" i="13"/>
  <c r="A66" i="13"/>
  <c r="A67" i="13"/>
  <c r="A68" i="13"/>
  <c r="A69" i="13"/>
  <c r="A70" i="13"/>
  <c r="A71" i="13"/>
  <c r="A72" i="13"/>
  <c r="A73" i="13"/>
  <c r="A74" i="13"/>
  <c r="A75" i="13"/>
  <c r="A76" i="13"/>
  <c r="A77" i="13"/>
  <c r="A78" i="13"/>
  <c r="A79" i="13"/>
  <c r="A80" i="13"/>
  <c r="A81" i="13"/>
  <c r="A82" i="13"/>
  <c r="A83" i="13"/>
  <c r="A84" i="13"/>
  <c r="A85" i="13"/>
  <c r="A86" i="13"/>
  <c r="A87" i="13"/>
  <c r="A88" i="13"/>
  <c r="A89" i="13"/>
  <c r="A90" i="13"/>
  <c r="A91" i="13"/>
  <c r="A92" i="13"/>
  <c r="A93" i="13"/>
  <c r="A94" i="13"/>
  <c r="A95" i="13"/>
  <c r="A96" i="13"/>
  <c r="A97" i="13"/>
  <c r="A98" i="13"/>
  <c r="A99" i="13"/>
  <c r="A100" i="13"/>
  <c r="A101" i="13"/>
  <c r="A102" i="13"/>
  <c r="A103" i="13"/>
  <c r="A104" i="13"/>
  <c r="A105" i="13"/>
  <c r="A106" i="13"/>
  <c r="A107" i="13"/>
  <c r="A108" i="13"/>
  <c r="A109" i="13"/>
  <c r="A110" i="13"/>
  <c r="A111" i="13"/>
  <c r="A112" i="13"/>
  <c r="A113" i="13"/>
  <c r="A114" i="13"/>
  <c r="A115" i="13"/>
  <c r="A116" i="13"/>
  <c r="A117" i="13"/>
  <c r="A118" i="13"/>
  <c r="A119" i="13"/>
  <c r="A120" i="13"/>
  <c r="A121" i="13"/>
  <c r="A122" i="13"/>
  <c r="A123" i="13"/>
  <c r="A124" i="13"/>
  <c r="A125" i="13"/>
  <c r="A126" i="13"/>
  <c r="A127" i="13"/>
  <c r="A128" i="13"/>
  <c r="A129" i="13"/>
  <c r="A130" i="13"/>
  <c r="A131" i="13"/>
  <c r="A132" i="13"/>
  <c r="A133" i="13"/>
  <c r="A134" i="13"/>
  <c r="A135" i="13"/>
  <c r="A136" i="13"/>
  <c r="A137" i="13"/>
  <c r="A138" i="13"/>
  <c r="A139" i="13"/>
  <c r="A140" i="13"/>
  <c r="A141" i="13"/>
  <c r="A142" i="13"/>
  <c r="A143" i="13"/>
  <c r="A144" i="13"/>
  <c r="A145" i="13"/>
  <c r="A146" i="13"/>
  <c r="A147" i="13"/>
  <c r="A148" i="13"/>
  <c r="A149" i="13"/>
  <c r="A150" i="13"/>
  <c r="A151" i="13"/>
  <c r="A152" i="13"/>
  <c r="A153" i="13"/>
  <c r="A154" i="13"/>
  <c r="A155" i="13"/>
  <c r="A156" i="13"/>
  <c r="A157" i="13"/>
  <c r="A158" i="13"/>
  <c r="A159" i="13"/>
  <c r="A160" i="13"/>
  <c r="A161" i="13"/>
  <c r="A162" i="13"/>
  <c r="A163" i="13"/>
  <c r="A164" i="13"/>
  <c r="A165" i="13"/>
  <c r="A166" i="13"/>
  <c r="A167" i="13"/>
  <c r="A168" i="13"/>
  <c r="A169" i="13"/>
  <c r="A170" i="13"/>
  <c r="A171" i="13"/>
  <c r="A172" i="13"/>
  <c r="A173" i="13"/>
  <c r="A174" i="13"/>
  <c r="A175" i="13"/>
  <c r="A176" i="13"/>
  <c r="A177" i="13"/>
  <c r="A178" i="13"/>
  <c r="A179" i="13"/>
  <c r="A180" i="13"/>
  <c r="A181" i="13"/>
  <c r="A182" i="13"/>
  <c r="A183" i="13"/>
  <c r="A184" i="13"/>
  <c r="A185" i="13"/>
  <c r="A186" i="13"/>
  <c r="A187" i="13"/>
  <c r="A188" i="13"/>
  <c r="A189" i="13"/>
  <c r="A190" i="13"/>
  <c r="A191" i="13"/>
  <c r="A192" i="13"/>
  <c r="A193" i="13"/>
  <c r="A194" i="13"/>
  <c r="A195" i="13"/>
  <c r="A196" i="13"/>
  <c r="A197" i="13"/>
  <c r="A198" i="13"/>
  <c r="A199" i="13"/>
  <c r="A200" i="13"/>
  <c r="A201" i="13"/>
  <c r="A202" i="13"/>
  <c r="A203" i="13"/>
  <c r="A204" i="13"/>
  <c r="A205" i="13"/>
  <c r="A206" i="13"/>
  <c r="A207" i="13"/>
  <c r="A208" i="13"/>
  <c r="A209" i="13"/>
  <c r="A210" i="13"/>
  <c r="A211" i="13"/>
  <c r="A212" i="13"/>
  <c r="A213" i="13"/>
  <c r="A214" i="13"/>
  <c r="A215" i="13"/>
  <c r="A216" i="13"/>
  <c r="A217" i="13"/>
  <c r="A218" i="13"/>
  <c r="A219" i="13"/>
  <c r="A220" i="13"/>
  <c r="A221" i="13"/>
  <c r="A222" i="13"/>
  <c r="A223" i="13"/>
  <c r="A224" i="13"/>
  <c r="A225" i="13"/>
  <c r="A226" i="13"/>
  <c r="A227" i="13"/>
  <c r="A228" i="13"/>
  <c r="A229" i="13"/>
  <c r="A230" i="13"/>
  <c r="A231" i="13"/>
  <c r="A232" i="13"/>
  <c r="A233" i="13"/>
  <c r="A234" i="13"/>
  <c r="A235" i="13"/>
  <c r="A236" i="13"/>
  <c r="A237" i="13"/>
  <c r="A238" i="13"/>
  <c r="A239" i="13"/>
  <c r="A240" i="13"/>
  <c r="A241" i="13"/>
  <c r="A242" i="13"/>
  <c r="A243" i="13"/>
  <c r="A244" i="13"/>
  <c r="A245" i="13"/>
  <c r="A246" i="13"/>
  <c r="A247" i="13"/>
  <c r="A248" i="13"/>
  <c r="A249" i="13"/>
  <c r="A250" i="13"/>
  <c r="A251" i="13"/>
  <c r="A252" i="13"/>
  <c r="A253" i="13"/>
  <c r="A254" i="13"/>
  <c r="A255" i="13"/>
  <c r="A256" i="13"/>
  <c r="A257" i="13"/>
  <c r="A258" i="13"/>
  <c r="A259" i="13"/>
  <c r="A260" i="13"/>
  <c r="A261" i="13"/>
  <c r="A262" i="13"/>
  <c r="A263" i="13"/>
  <c r="A264" i="13"/>
  <c r="A265" i="13"/>
  <c r="A266" i="13"/>
  <c r="A267" i="13"/>
  <c r="A268" i="13"/>
  <c r="A269" i="13"/>
  <c r="A270" i="13"/>
  <c r="A271" i="13"/>
  <c r="A272" i="13"/>
  <c r="A273" i="13"/>
  <c r="A274" i="13"/>
  <c r="A275" i="13"/>
  <c r="A276" i="13"/>
  <c r="A277" i="13"/>
  <c r="A278" i="13"/>
  <c r="A279" i="13"/>
  <c r="A280" i="13"/>
  <c r="A281" i="13"/>
  <c r="A282" i="13"/>
  <c r="A283" i="13"/>
  <c r="A284" i="13"/>
  <c r="A285" i="13"/>
  <c r="A286" i="13"/>
  <c r="A287" i="13"/>
  <c r="A288" i="13"/>
  <c r="A289" i="13"/>
  <c r="A290" i="13"/>
  <c r="A291" i="13"/>
  <c r="A292" i="13"/>
  <c r="A293" i="13"/>
  <c r="A294" i="13"/>
  <c r="A295" i="13"/>
  <c r="A296" i="13"/>
  <c r="A297" i="13"/>
  <c r="A298" i="13"/>
  <c r="A299" i="13"/>
  <c r="A300" i="13"/>
  <c r="A301" i="13"/>
  <c r="A302" i="13"/>
  <c r="A303" i="13"/>
  <c r="A304" i="13"/>
  <c r="A305" i="13"/>
  <c r="A306" i="13"/>
  <c r="A307" i="13"/>
  <c r="A308" i="13"/>
  <c r="A309" i="13"/>
  <c r="A310" i="13"/>
  <c r="A311" i="13"/>
  <c r="A312" i="13"/>
  <c r="A313" i="13"/>
  <c r="A314" i="13"/>
  <c r="A315" i="13"/>
  <c r="A316" i="13"/>
  <c r="A317" i="13"/>
  <c r="A318" i="13"/>
  <c r="A319" i="13"/>
  <c r="A320" i="13"/>
  <c r="A321" i="13"/>
  <c r="A322" i="13"/>
  <c r="A323" i="13"/>
  <c r="A324" i="13"/>
  <c r="A325" i="13"/>
  <c r="A326" i="13"/>
  <c r="A327" i="13"/>
  <c r="A328" i="13"/>
  <c r="A329" i="13"/>
  <c r="A330" i="13"/>
  <c r="A331" i="13"/>
  <c r="A332" i="13"/>
  <c r="A333" i="13"/>
  <c r="A334" i="13"/>
  <c r="A335" i="13"/>
  <c r="A336" i="13"/>
  <c r="A337" i="13"/>
  <c r="A338" i="13"/>
  <c r="A339" i="13"/>
  <c r="A340" i="13"/>
  <c r="A341" i="13"/>
  <c r="A342" i="13"/>
  <c r="A343" i="13"/>
  <c r="A344" i="13"/>
  <c r="A345" i="13"/>
  <c r="A346" i="13"/>
  <c r="A347" i="13"/>
  <c r="A348" i="13"/>
  <c r="A349" i="13"/>
  <c r="A350" i="13"/>
  <c r="A351" i="13"/>
  <c r="A352" i="13"/>
  <c r="A353" i="13"/>
  <c r="A354" i="13"/>
  <c r="A355" i="13"/>
  <c r="A356" i="13"/>
  <c r="A357" i="13"/>
  <c r="A358" i="13"/>
  <c r="A359" i="13"/>
  <c r="A360" i="13"/>
  <c r="A361" i="13"/>
  <c r="A362" i="13"/>
  <c r="A363" i="13"/>
  <c r="A364" i="13"/>
  <c r="A365" i="13"/>
  <c r="A366" i="13"/>
  <c r="A367" i="13"/>
  <c r="A368" i="13"/>
  <c r="A369" i="13"/>
  <c r="A370" i="13"/>
  <c r="A371" i="13"/>
  <c r="A372" i="13"/>
  <c r="A373" i="13"/>
  <c r="A374" i="13"/>
  <c r="A375" i="13"/>
  <c r="A376" i="13"/>
  <c r="A377" i="13"/>
  <c r="A378" i="13"/>
  <c r="A379" i="13"/>
  <c r="A380" i="13"/>
  <c r="A381" i="13"/>
  <c r="A382" i="13"/>
  <c r="A383" i="13"/>
  <c r="A384" i="13"/>
  <c r="A385" i="13"/>
  <c r="A386" i="13"/>
  <c r="A387" i="13"/>
  <c r="A388" i="13"/>
  <c r="A389" i="13"/>
  <c r="A390" i="13"/>
  <c r="A391" i="13"/>
  <c r="A392" i="13"/>
  <c r="A393" i="13"/>
  <c r="A394" i="13"/>
  <c r="A395" i="13"/>
  <c r="A396" i="13"/>
  <c r="A397" i="13"/>
  <c r="A398" i="13"/>
  <c r="A399" i="13"/>
  <c r="A400" i="13"/>
  <c r="A401" i="13"/>
  <c r="A402" i="13"/>
  <c r="A403" i="13"/>
  <c r="A404" i="13"/>
  <c r="A405" i="13"/>
  <c r="A406" i="13"/>
  <c r="A407" i="13"/>
  <c r="A408" i="13"/>
  <c r="A409" i="13"/>
  <c r="A410" i="13"/>
  <c r="A411" i="13"/>
  <c r="A412" i="13"/>
  <c r="A413" i="13"/>
  <c r="A414" i="13"/>
  <c r="A415" i="13"/>
  <c r="A416" i="13"/>
  <c r="A417" i="13"/>
  <c r="A418" i="13"/>
  <c r="A419" i="13"/>
  <c r="A420" i="13"/>
  <c r="A421" i="13"/>
  <c r="A422" i="13"/>
  <c r="A423" i="13"/>
  <c r="A424" i="13"/>
  <c r="A425" i="13"/>
  <c r="A426" i="13"/>
  <c r="A427" i="13"/>
  <c r="A428" i="13"/>
  <c r="A429" i="13"/>
  <c r="A430" i="13"/>
  <c r="A431" i="13"/>
  <c r="A432" i="13"/>
  <c r="A433" i="13"/>
  <c r="A434" i="13"/>
  <c r="A435" i="13"/>
  <c r="A436" i="13"/>
  <c r="A437" i="13"/>
  <c r="A438" i="13"/>
  <c r="A439" i="13"/>
  <c r="A440" i="13"/>
  <c r="A441" i="13"/>
  <c r="A442" i="13"/>
  <c r="A443" i="13"/>
  <c r="A444" i="13"/>
  <c r="A445" i="13"/>
  <c r="A446" i="13"/>
  <c r="A447" i="13"/>
  <c r="A448" i="13"/>
  <c r="A449" i="13"/>
  <c r="A450" i="13"/>
  <c r="A451" i="13"/>
  <c r="A452" i="13"/>
  <c r="A453" i="13"/>
  <c r="A454" i="13"/>
  <c r="A455" i="13"/>
  <c r="A456" i="13"/>
  <c r="A457" i="13"/>
  <c r="A458" i="13"/>
  <c r="A459" i="13"/>
  <c r="A460" i="13"/>
  <c r="A461" i="13"/>
  <c r="A462" i="13"/>
  <c r="A463" i="13"/>
  <c r="A464" i="13"/>
  <c r="A465" i="13"/>
  <c r="A466" i="13"/>
  <c r="A467" i="13"/>
  <c r="A468" i="13"/>
  <c r="A469" i="13"/>
  <c r="A470" i="13"/>
  <c r="A471" i="13"/>
  <c r="A472" i="13"/>
  <c r="A473" i="13"/>
  <c r="A474" i="13"/>
  <c r="A475" i="13"/>
  <c r="A476" i="13"/>
  <c r="A477" i="13"/>
  <c r="A478" i="13"/>
  <c r="A479" i="13"/>
  <c r="A480" i="13"/>
  <c r="A481" i="13"/>
  <c r="A482" i="13"/>
  <c r="A483" i="13"/>
  <c r="A484" i="13"/>
  <c r="A485" i="13"/>
  <c r="A486" i="13"/>
  <c r="A487" i="13"/>
  <c r="A488" i="13"/>
  <c r="A489" i="13"/>
  <c r="A490" i="13"/>
  <c r="A491" i="13"/>
  <c r="A492" i="13"/>
  <c r="A493" i="13"/>
  <c r="A494" i="13"/>
  <c r="A495" i="13"/>
  <c r="A496" i="13"/>
  <c r="A497" i="13"/>
  <c r="A498" i="13"/>
  <c r="A499" i="13"/>
  <c r="A500" i="13"/>
  <c r="A501" i="13"/>
  <c r="A502" i="13"/>
  <c r="A503" i="13"/>
  <c r="A504" i="13"/>
  <c r="A505" i="13"/>
  <c r="A506" i="13"/>
  <c r="A507" i="13"/>
  <c r="A508" i="13"/>
  <c r="A509" i="13"/>
  <c r="A510" i="13"/>
  <c r="A511" i="13"/>
  <c r="A512" i="13"/>
  <c r="A513" i="13"/>
  <c r="A514" i="13"/>
  <c r="A515" i="13"/>
  <c r="A516" i="13"/>
  <c r="A517" i="13"/>
  <c r="A518" i="13"/>
  <c r="A519" i="13"/>
  <c r="A520" i="13"/>
  <c r="A521" i="13"/>
  <c r="A522" i="13"/>
  <c r="A523" i="13"/>
  <c r="A524" i="13"/>
  <c r="A525" i="13"/>
  <c r="A526" i="13"/>
  <c r="A527" i="13"/>
  <c r="A528" i="13"/>
  <c r="A529" i="13"/>
  <c r="A530" i="13"/>
  <c r="A531" i="13"/>
  <c r="A532" i="13"/>
  <c r="A533" i="13"/>
  <c r="A534" i="13"/>
  <c r="A535" i="13"/>
  <c r="A536" i="13"/>
  <c r="A537" i="13"/>
  <c r="A538" i="13"/>
  <c r="A539" i="13"/>
  <c r="A540" i="13"/>
  <c r="A541" i="13"/>
  <c r="A542" i="13"/>
  <c r="A543" i="13"/>
  <c r="A544" i="13"/>
  <c r="A545" i="13"/>
  <c r="A546" i="13"/>
  <c r="A547" i="13"/>
  <c r="A548" i="13"/>
  <c r="A549" i="13"/>
  <c r="A550" i="13"/>
  <c r="A551" i="13"/>
  <c r="A552" i="13"/>
  <c r="A553" i="13"/>
  <c r="A554" i="13"/>
  <c r="A555" i="13"/>
  <c r="A556" i="13"/>
  <c r="A557" i="13"/>
  <c r="A558" i="13"/>
  <c r="A559" i="13"/>
  <c r="A560" i="13"/>
  <c r="A561" i="13"/>
  <c r="A562" i="13"/>
  <c r="A563" i="13"/>
  <c r="A564" i="13"/>
  <c r="A565" i="13"/>
  <c r="A566" i="13"/>
  <c r="A567" i="13"/>
  <c r="A568" i="13"/>
  <c r="A569" i="13"/>
  <c r="A570" i="13"/>
  <c r="A571" i="13"/>
  <c r="A572" i="13"/>
  <c r="A573" i="13"/>
  <c r="A574" i="13"/>
  <c r="A575" i="13"/>
  <c r="A576" i="13"/>
  <c r="A577" i="13"/>
  <c r="A578" i="13"/>
  <c r="A579" i="13"/>
  <c r="A580" i="13"/>
  <c r="A581" i="13"/>
  <c r="A582" i="13"/>
  <c r="A583" i="13"/>
  <c r="A584" i="13"/>
  <c r="A585" i="13"/>
  <c r="A586" i="13"/>
  <c r="A587" i="13"/>
  <c r="A588" i="13"/>
  <c r="A589" i="13"/>
  <c r="A590" i="13"/>
  <c r="A591" i="13"/>
  <c r="A592" i="13"/>
  <c r="A593" i="13"/>
  <c r="A594" i="13"/>
  <c r="A595" i="13"/>
  <c r="A596" i="13"/>
  <c r="A597" i="13"/>
  <c r="A598" i="13"/>
  <c r="A599" i="13"/>
  <c r="A600" i="13"/>
  <c r="A601" i="13"/>
  <c r="A602" i="13"/>
  <c r="A603" i="13"/>
  <c r="A604" i="13"/>
  <c r="A605" i="13"/>
  <c r="A606" i="13"/>
  <c r="A607" i="13"/>
  <c r="A608" i="13"/>
  <c r="A609" i="13"/>
  <c r="A610" i="13"/>
  <c r="A611" i="13"/>
  <c r="A612" i="13"/>
  <c r="A613" i="13"/>
  <c r="A614" i="13"/>
  <c r="A615" i="13"/>
  <c r="A616" i="13"/>
  <c r="A617" i="13"/>
  <c r="A618" i="13"/>
  <c r="A619" i="13"/>
  <c r="A620" i="13"/>
  <c r="A621" i="13"/>
  <c r="A622" i="13"/>
  <c r="A623" i="13"/>
  <c r="A624" i="13"/>
  <c r="A625" i="13"/>
  <c r="A626" i="13"/>
  <c r="A627" i="13"/>
  <c r="A628" i="13"/>
  <c r="A629" i="13"/>
  <c r="A630" i="13"/>
  <c r="A631" i="13"/>
  <c r="A632" i="13"/>
  <c r="A633" i="13"/>
  <c r="A634" i="13"/>
  <c r="A635" i="13"/>
  <c r="A636" i="13"/>
  <c r="A637" i="13"/>
  <c r="A638" i="13"/>
  <c r="A639" i="13"/>
  <c r="A640" i="13"/>
  <c r="A641" i="13"/>
  <c r="A642" i="13"/>
  <c r="A643" i="13"/>
  <c r="A644" i="13"/>
  <c r="A645" i="13"/>
  <c r="A646" i="13"/>
  <c r="A647" i="13"/>
  <c r="A648" i="13"/>
  <c r="A649" i="13"/>
  <c r="A650" i="13"/>
  <c r="A651" i="13"/>
  <c r="A652" i="13"/>
  <c r="A653" i="13"/>
  <c r="A654" i="13"/>
  <c r="A655" i="13"/>
  <c r="A656" i="13"/>
  <c r="A657" i="13"/>
  <c r="A658" i="13"/>
  <c r="A659" i="13"/>
  <c r="A660" i="13"/>
  <c r="A661" i="13"/>
  <c r="A662" i="13"/>
  <c r="A663" i="13"/>
  <c r="A664" i="13"/>
  <c r="A665" i="13"/>
  <c r="A666" i="13"/>
  <c r="A667" i="13"/>
  <c r="A668" i="13"/>
  <c r="A669" i="13"/>
  <c r="A670" i="13"/>
  <c r="A671" i="13"/>
  <c r="A672" i="13"/>
  <c r="A673" i="13"/>
  <c r="A674" i="13"/>
  <c r="A675" i="13"/>
  <c r="A676" i="13"/>
  <c r="A677" i="13"/>
  <c r="A678" i="13"/>
  <c r="A679" i="13"/>
  <c r="A680" i="13"/>
  <c r="A681" i="13"/>
  <c r="A682" i="13"/>
  <c r="A683" i="13"/>
  <c r="A684" i="13"/>
  <c r="A685" i="13"/>
  <c r="A686" i="13"/>
  <c r="A687" i="13"/>
  <c r="A688" i="13"/>
  <c r="A689" i="13"/>
  <c r="A690" i="13"/>
  <c r="A691" i="13"/>
  <c r="A692" i="13"/>
  <c r="A693" i="13"/>
  <c r="A694" i="13"/>
  <c r="A695" i="13"/>
  <c r="A696" i="13"/>
  <c r="A697" i="13"/>
  <c r="A698" i="13"/>
  <c r="A699" i="13"/>
  <c r="A700" i="13"/>
  <c r="A701" i="13"/>
  <c r="A702" i="13"/>
  <c r="A703" i="13"/>
  <c r="A704" i="13"/>
  <c r="A705" i="13"/>
  <c r="A706" i="13"/>
  <c r="A707" i="13"/>
  <c r="A708" i="13"/>
  <c r="A709" i="13"/>
  <c r="A710" i="13"/>
  <c r="A711" i="13"/>
  <c r="A712" i="13"/>
  <c r="A713" i="13"/>
  <c r="A714" i="13"/>
  <c r="A715" i="13"/>
  <c r="A716" i="13"/>
  <c r="A717" i="13"/>
  <c r="A718" i="13"/>
  <c r="A719" i="13"/>
  <c r="A720" i="13"/>
  <c r="A721" i="13"/>
  <c r="A722" i="13"/>
  <c r="A723" i="13"/>
  <c r="A724" i="13"/>
  <c r="A725" i="13"/>
  <c r="A726" i="13"/>
  <c r="A727" i="13"/>
  <c r="A728" i="13"/>
  <c r="A729" i="13"/>
  <c r="A730" i="13"/>
  <c r="A731" i="13"/>
  <c r="A732" i="13"/>
  <c r="A733" i="13"/>
  <c r="A734" i="13"/>
  <c r="A735" i="13"/>
  <c r="A736" i="13"/>
  <c r="A737" i="13"/>
  <c r="A738" i="13"/>
  <c r="A739" i="13"/>
  <c r="A740" i="13"/>
  <c r="A741" i="13"/>
  <c r="A742" i="13"/>
  <c r="A743" i="13"/>
  <c r="A744" i="13"/>
  <c r="A745" i="13"/>
  <c r="A746" i="13"/>
  <c r="A747" i="13"/>
  <c r="A748" i="13"/>
  <c r="A749" i="13"/>
  <c r="A750" i="13"/>
  <c r="A751" i="13"/>
  <c r="A752" i="13"/>
  <c r="A753" i="13"/>
  <c r="A754" i="13"/>
  <c r="A755" i="13"/>
  <c r="A756" i="13"/>
  <c r="A757" i="13"/>
  <c r="A758" i="13"/>
  <c r="A759" i="13"/>
  <c r="A760" i="13"/>
  <c r="A761" i="13"/>
  <c r="A762" i="13"/>
  <c r="A763" i="13"/>
  <c r="A764" i="13"/>
  <c r="A765" i="13"/>
  <c r="A766" i="13"/>
  <c r="A767" i="13"/>
  <c r="A768" i="13"/>
  <c r="A769" i="13"/>
  <c r="A770" i="13"/>
  <c r="A771" i="13"/>
  <c r="A772" i="13"/>
  <c r="A773" i="13"/>
  <c r="A774" i="13"/>
  <c r="A775" i="13"/>
  <c r="A776" i="13"/>
  <c r="A777" i="13"/>
  <c r="A778" i="13"/>
  <c r="A779" i="13"/>
  <c r="A780" i="13"/>
  <c r="A781" i="13"/>
  <c r="A782" i="13"/>
  <c r="A783" i="13"/>
  <c r="A784" i="13"/>
  <c r="A785" i="13"/>
  <c r="A786" i="13"/>
  <c r="A787" i="13"/>
  <c r="A788" i="13"/>
  <c r="A789" i="13"/>
  <c r="A790" i="13"/>
  <c r="A791" i="13"/>
  <c r="A792" i="13"/>
  <c r="A793" i="13"/>
  <c r="A794" i="13"/>
  <c r="A795" i="13"/>
  <c r="A796" i="13"/>
  <c r="A797" i="13"/>
  <c r="A798" i="13"/>
  <c r="A799" i="13"/>
  <c r="A800" i="13"/>
  <c r="A801" i="13"/>
  <c r="A802" i="13"/>
  <c r="A803" i="13"/>
  <c r="A804" i="13"/>
  <c r="A805" i="13"/>
  <c r="A806" i="13"/>
  <c r="A807" i="13"/>
  <c r="A808" i="13"/>
  <c r="A809" i="13"/>
  <c r="A810" i="13"/>
  <c r="A811" i="13"/>
  <c r="A812" i="13"/>
  <c r="A813" i="13"/>
  <c r="A814" i="13"/>
  <c r="A815" i="13"/>
  <c r="A816" i="13"/>
  <c r="A817" i="13"/>
  <c r="A818" i="13"/>
  <c r="A819" i="13"/>
  <c r="A820" i="13"/>
  <c r="A821" i="13"/>
  <c r="A822" i="13"/>
  <c r="A823" i="13"/>
  <c r="A824" i="13"/>
  <c r="A825" i="13"/>
  <c r="A826" i="13"/>
  <c r="A827" i="13"/>
  <c r="A828" i="13"/>
  <c r="A829" i="13"/>
  <c r="A830" i="13"/>
  <c r="A831" i="13"/>
  <c r="A832" i="13"/>
  <c r="A833" i="13"/>
  <c r="A834" i="13"/>
  <c r="A835" i="13"/>
  <c r="A836" i="13"/>
  <c r="A837" i="13"/>
  <c r="A838" i="13"/>
  <c r="A839" i="13"/>
  <c r="A840" i="13"/>
  <c r="A841" i="13"/>
  <c r="A842" i="13"/>
  <c r="A843" i="13"/>
  <c r="A844" i="13"/>
  <c r="A845" i="13"/>
  <c r="A846" i="13"/>
  <c r="A847" i="13"/>
  <c r="A848" i="13"/>
  <c r="A849" i="13"/>
  <c r="A850" i="13"/>
  <c r="A851" i="13"/>
  <c r="A852" i="13"/>
  <c r="A853" i="13"/>
  <c r="A854" i="13"/>
  <c r="A855" i="13"/>
  <c r="A856" i="13"/>
  <c r="A857" i="13"/>
  <c r="A858" i="13"/>
  <c r="A859" i="13"/>
  <c r="A860" i="13"/>
  <c r="A861" i="13"/>
  <c r="A862" i="13"/>
  <c r="A863" i="13"/>
  <c r="A864" i="13"/>
  <c r="A865" i="13"/>
  <c r="A866" i="13"/>
  <c r="A867" i="13"/>
  <c r="A868" i="13"/>
  <c r="A869" i="13"/>
  <c r="A870" i="13"/>
  <c r="A871" i="13"/>
  <c r="A872" i="13"/>
  <c r="A873" i="13"/>
  <c r="A874"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600-000001000000}">
      <text>
        <r>
          <rPr>
            <sz val="10"/>
            <rFont val="Arial"/>
            <family val="2"/>
          </rPr>
          <t>Ô chỉ tiêu có định dạng ký tự</t>
        </r>
      </text>
    </comment>
    <comment ref="D3" authorId="0" shapeId="0" xr:uid="{00000000-0006-0000-0600-000002000000}">
      <text>
        <r>
          <rPr>
            <sz val="10"/>
            <rFont val="Arial"/>
            <family val="2"/>
          </rPr>
          <t>Ô chỉ tiêu có định dạng số. Đơn vị tính x 1 (hoặc %)</t>
        </r>
      </text>
    </comment>
    <comment ref="E3" authorId="0" shapeId="0" xr:uid="{00000000-0006-0000-0600-000003000000}">
      <text>
        <r>
          <rPr>
            <sz val="10"/>
            <rFont val="Arial"/>
            <family val="2"/>
          </rPr>
          <t>Ô chỉ tiêu có định dạng ký tự</t>
        </r>
      </text>
    </comment>
    <comment ref="F3" authorId="0" shapeId="0" xr:uid="{00000000-0006-0000-0600-000004000000}">
      <text>
        <r>
          <rPr>
            <sz val="10"/>
            <rFont val="Arial"/>
            <family val="2"/>
          </rPr>
          <t>Ô chỉ tiêu có định dạng ký tự</t>
        </r>
      </text>
    </comment>
    <comment ref="A5" authorId="0" shapeId="0" xr:uid="{00000000-0006-0000-0600-000005000000}">
      <text>
        <r>
          <rPr>
            <sz val="10"/>
            <rFont val="Arial"/>
            <family val="2"/>
          </rPr>
          <t>Ô chỉ tiêu có định dạng ký tự
Dữ liệu động đầu vào hợp lệ khi chỉ được thêm dòng trên ô này.</t>
        </r>
      </text>
    </comment>
    <comment ref="B5" authorId="0" shapeId="0" xr:uid="{00000000-0006-0000-0600-000006000000}">
      <text>
        <r>
          <rPr>
            <sz val="10"/>
            <rFont val="Arial"/>
            <family val="2"/>
          </rPr>
          <t>Ô chỉ tiêu có định dạng ký tự
Dữ liệu động đầu vào hợp lệ khi chỉ được thêm dòng trên ô này.</t>
        </r>
      </text>
    </comment>
    <comment ref="C5" authorId="0" shapeId="0" xr:uid="{00000000-0006-0000-0600-000007000000}">
      <text>
        <r>
          <rPr>
            <sz val="10"/>
            <rFont val="Arial"/>
            <family val="2"/>
          </rPr>
          <t>Ô chỉ tiêu có định dạng ký tự
Dữ liệu động đầu vào hợp lệ khi chỉ được thêm dòng trên ô này.</t>
        </r>
      </text>
    </comment>
    <comment ref="D5" authorId="0" shapeId="0" xr:uid="{00000000-0006-0000-0600-000008000000}">
      <text>
        <r>
          <rPr>
            <sz val="10"/>
            <rFont val="Arial"/>
            <family val="2"/>
          </rPr>
          <t>Ô chỉ tiêu có định dạng số. Đơn vị tính x 1 (hoặc %)
Dữ liệu động đầu vào hợp lệ khi chỉ được thêm dòng trên ô này.</t>
        </r>
      </text>
    </comment>
    <comment ref="E5" authorId="0" shapeId="0" xr:uid="{00000000-0006-0000-0600-000009000000}">
      <text>
        <r>
          <rPr>
            <sz val="10"/>
            <rFont val="Arial"/>
            <family val="2"/>
          </rPr>
          <t>Ô chỉ tiêu có định dạng ký tự
Dữ liệu động đầu vào hợp lệ khi chỉ được thêm dòng trên ô này.</t>
        </r>
      </text>
    </comment>
    <comment ref="F5" authorId="0" shapeId="0" xr:uid="{00000000-0006-0000-0600-00000A000000}">
      <text>
        <r>
          <rPr>
            <sz val="10"/>
            <rFont val="Arial"/>
            <family val="2"/>
          </rPr>
          <t>Ô chỉ tiêu có định dạng ký tự
Dữ liệu động đầu vào hợp lệ khi chỉ được thêm dòng trên ô này.</t>
        </r>
      </text>
    </comment>
    <comment ref="C6" authorId="0" shapeId="0" xr:uid="{00000000-0006-0000-0600-00000B000000}">
      <text>
        <r>
          <rPr>
            <sz val="10"/>
            <rFont val="Arial"/>
            <family val="2"/>
          </rPr>
          <t>Ô chỉ tiêu có định dạng ký tự</t>
        </r>
      </text>
    </comment>
    <comment ref="D6" authorId="0" shapeId="0" xr:uid="{00000000-0006-0000-0600-00000C000000}">
      <text>
        <r>
          <rPr>
            <sz val="10"/>
            <rFont val="Arial"/>
            <family val="2"/>
          </rPr>
          <t>Ô chỉ tiêu có định dạng số. Đơn vị tính x 1 (hoặc %)</t>
        </r>
      </text>
    </comment>
    <comment ref="E6" authorId="0" shapeId="0" xr:uid="{00000000-0006-0000-0600-00000D000000}">
      <text>
        <r>
          <rPr>
            <sz val="10"/>
            <rFont val="Arial"/>
            <family val="2"/>
          </rPr>
          <t>Ô chỉ tiêu có định dạng ký tự</t>
        </r>
      </text>
    </comment>
    <comment ref="F6" authorId="0" shapeId="0" xr:uid="{00000000-0006-0000-0600-00000E000000}">
      <text>
        <r>
          <rPr>
            <sz val="10"/>
            <rFont val="Arial"/>
            <family val="2"/>
          </rPr>
          <t>Ô chỉ tiêu có định dạng ký tự</t>
        </r>
      </text>
    </comment>
    <comment ref="A8" authorId="0" shapeId="0" xr:uid="{00000000-0006-0000-0600-00000F000000}">
      <text>
        <r>
          <rPr>
            <sz val="10"/>
            <rFont val="Arial"/>
            <family val="2"/>
          </rPr>
          <t>Ô chỉ tiêu có định dạng ký tự
Dữ liệu động đầu vào hợp lệ khi chỉ được thêm dòng trên ô này.</t>
        </r>
      </text>
    </comment>
    <comment ref="B8" authorId="0" shapeId="0" xr:uid="{00000000-0006-0000-0600-000010000000}">
      <text>
        <r>
          <rPr>
            <sz val="10"/>
            <rFont val="Arial"/>
            <family val="2"/>
          </rPr>
          <t>Ô chỉ tiêu có định dạng ký tự
Dữ liệu động đầu vào hợp lệ khi chỉ được thêm dòng trên ô này.</t>
        </r>
      </text>
    </comment>
    <comment ref="C8" authorId="0" shapeId="0" xr:uid="{00000000-0006-0000-0600-000011000000}">
      <text>
        <r>
          <rPr>
            <sz val="10"/>
            <rFont val="Arial"/>
            <family val="2"/>
          </rPr>
          <t>Ô chỉ tiêu có định dạng ký tự
Dữ liệu động đầu vào hợp lệ khi chỉ được thêm dòng trên ô này.</t>
        </r>
      </text>
    </comment>
    <comment ref="D8" authorId="0" shapeId="0" xr:uid="{00000000-0006-0000-0600-000012000000}">
      <text>
        <r>
          <rPr>
            <sz val="10"/>
            <rFont val="Arial"/>
            <family val="2"/>
          </rPr>
          <t>Ô chỉ tiêu có định dạng số. Đơn vị tính x 1 (hoặc %)
Dữ liệu động đầu vào hợp lệ khi chỉ được thêm dòng trên ô này.</t>
        </r>
      </text>
    </comment>
    <comment ref="E8" authorId="0" shapeId="0" xr:uid="{00000000-0006-0000-0600-000013000000}">
      <text>
        <r>
          <rPr>
            <sz val="10"/>
            <rFont val="Arial"/>
            <family val="2"/>
          </rPr>
          <t>Ô chỉ tiêu có định dạng ký tự
Dữ liệu động đầu vào hợp lệ khi chỉ được thêm dòng trên ô này.</t>
        </r>
      </text>
    </comment>
    <comment ref="F8" authorId="0" shapeId="0" xr:uid="{00000000-0006-0000-0600-000014000000}">
      <text>
        <r>
          <rPr>
            <sz val="10"/>
            <rFont val="Arial"/>
            <family val="2"/>
          </rPr>
          <t>Ô chỉ tiêu có định dạng ký tự
Dữ liệu động đầu vào hợp lệ khi chỉ được thêm dòng trên ô này.</t>
        </r>
      </text>
    </comment>
    <comment ref="C9" authorId="0" shapeId="0" xr:uid="{00000000-0006-0000-0600-000015000000}">
      <text>
        <r>
          <rPr>
            <sz val="10"/>
            <rFont val="Arial"/>
            <family val="2"/>
          </rPr>
          <t>Ô chỉ tiêu có định dạng ký tự</t>
        </r>
      </text>
    </comment>
    <comment ref="D9" authorId="0" shapeId="0" xr:uid="{00000000-0006-0000-0600-000016000000}">
      <text>
        <r>
          <rPr>
            <sz val="10"/>
            <rFont val="Arial"/>
            <family val="2"/>
          </rPr>
          <t>Ô chỉ tiêu có định dạng số. Đơn vị tính x 1 (hoặc %)</t>
        </r>
      </text>
    </comment>
    <comment ref="E9" authorId="0" shapeId="0" xr:uid="{00000000-0006-0000-0600-000017000000}">
      <text>
        <r>
          <rPr>
            <sz val="10"/>
            <rFont val="Arial"/>
            <family val="2"/>
          </rPr>
          <t>Ô chỉ tiêu có định dạng ký tự</t>
        </r>
      </text>
    </comment>
    <comment ref="F9" authorId="0" shapeId="0" xr:uid="{00000000-0006-0000-0600-000018000000}">
      <text>
        <r>
          <rPr>
            <sz val="10"/>
            <rFont val="Arial"/>
            <family val="2"/>
          </rPr>
          <t>Ô chỉ tiêu có định dạng ký tự</t>
        </r>
      </text>
    </comment>
    <comment ref="A11" authorId="0" shapeId="0" xr:uid="{00000000-0006-0000-0600-000019000000}">
      <text>
        <r>
          <rPr>
            <sz val="10"/>
            <rFont val="Arial"/>
            <family val="2"/>
          </rPr>
          <t>Ô chỉ tiêu có định dạng ký tự
Dữ liệu động đầu vào hợp lệ khi chỉ được thêm dòng trên ô này.</t>
        </r>
      </text>
    </comment>
    <comment ref="B11" authorId="0" shapeId="0" xr:uid="{00000000-0006-0000-0600-00001A000000}">
      <text>
        <r>
          <rPr>
            <sz val="10"/>
            <rFont val="Arial"/>
            <family val="2"/>
          </rPr>
          <t>Ô chỉ tiêu có định dạng ký tự
Dữ liệu động đầu vào hợp lệ khi chỉ được thêm dòng trên ô này.</t>
        </r>
      </text>
    </comment>
    <comment ref="C11" authorId="0" shapeId="0" xr:uid="{00000000-0006-0000-0600-00001B000000}">
      <text>
        <r>
          <rPr>
            <sz val="10"/>
            <rFont val="Arial"/>
            <family val="2"/>
          </rPr>
          <t>Ô chỉ tiêu có định dạng ký tự
Dữ liệu động đầu vào hợp lệ khi chỉ được thêm dòng trên ô này.</t>
        </r>
      </text>
    </comment>
    <comment ref="D11" authorId="0" shapeId="0" xr:uid="{00000000-0006-0000-0600-00001C000000}">
      <text>
        <r>
          <rPr>
            <sz val="10"/>
            <rFont val="Arial"/>
            <family val="2"/>
          </rPr>
          <t>Ô chỉ tiêu có định dạng số. Đơn vị tính x 1 (hoặc %)
Dữ liệu động đầu vào hợp lệ khi chỉ được thêm dòng trên ô này.</t>
        </r>
      </text>
    </comment>
    <comment ref="E11" authorId="0" shapeId="0" xr:uid="{00000000-0006-0000-0600-00001D000000}">
      <text>
        <r>
          <rPr>
            <sz val="10"/>
            <rFont val="Arial"/>
            <family val="2"/>
          </rPr>
          <t>Ô chỉ tiêu có định dạng ký tự
Dữ liệu động đầu vào hợp lệ khi chỉ được thêm dòng trên ô này.</t>
        </r>
      </text>
    </comment>
    <comment ref="F11" authorId="0" shapeId="0" xr:uid="{00000000-0006-0000-0600-00001E000000}">
      <text>
        <r>
          <rPr>
            <sz val="10"/>
            <rFont val="Arial"/>
            <family val="2"/>
          </rPr>
          <t>Ô chỉ tiêu có định dạng ký tự
Dữ liệu động đầu vào hợp lệ khi chỉ được thêm dòng trên ô này.</t>
        </r>
      </text>
    </comment>
    <comment ref="C12" authorId="0" shapeId="0" xr:uid="{00000000-0006-0000-0600-00001F000000}">
      <text>
        <r>
          <rPr>
            <sz val="10"/>
            <rFont val="Arial"/>
            <family val="2"/>
          </rPr>
          <t>Ô chỉ tiêu có định dạng ký tự</t>
        </r>
      </text>
    </comment>
    <comment ref="D12" authorId="0" shapeId="0" xr:uid="{00000000-0006-0000-0600-000020000000}">
      <text>
        <r>
          <rPr>
            <sz val="10"/>
            <rFont val="Arial"/>
            <family val="2"/>
          </rPr>
          <t>Ô chỉ tiêu có định dạng số. Đơn vị tính x 1 (hoặc %)</t>
        </r>
      </text>
    </comment>
    <comment ref="E12" authorId="0" shapeId="0" xr:uid="{00000000-0006-0000-0600-000021000000}">
      <text>
        <r>
          <rPr>
            <sz val="10"/>
            <rFont val="Arial"/>
            <family val="2"/>
          </rPr>
          <t>Ô chỉ tiêu có định dạng ký tự</t>
        </r>
      </text>
    </comment>
    <comment ref="F12" authorId="0" shapeId="0" xr:uid="{00000000-0006-0000-0600-000022000000}">
      <text>
        <r>
          <rPr>
            <sz val="10"/>
            <rFont val="Arial"/>
            <family val="2"/>
          </rPr>
          <t>Ô chỉ tiêu có định dạng ký tự</t>
        </r>
      </text>
    </comment>
    <comment ref="A14" authorId="0" shapeId="0" xr:uid="{00000000-0006-0000-0600-000023000000}">
      <text>
        <r>
          <rPr>
            <sz val="10"/>
            <rFont val="Arial"/>
            <family val="2"/>
          </rPr>
          <t>Ô chỉ tiêu có định dạng ký tự
Dữ liệu động đầu vào hợp lệ khi chỉ được thêm dòng trên ô này.</t>
        </r>
      </text>
    </comment>
    <comment ref="B14" authorId="0" shapeId="0" xr:uid="{00000000-0006-0000-0600-000024000000}">
      <text>
        <r>
          <rPr>
            <sz val="10"/>
            <rFont val="Arial"/>
            <family val="2"/>
          </rPr>
          <t>Ô chỉ tiêu có định dạng ký tự
Dữ liệu động đầu vào hợp lệ khi chỉ được thêm dòng trên ô này.</t>
        </r>
      </text>
    </comment>
    <comment ref="C14" authorId="0" shapeId="0" xr:uid="{00000000-0006-0000-0600-000025000000}">
      <text>
        <r>
          <rPr>
            <sz val="10"/>
            <rFont val="Arial"/>
            <family val="2"/>
          </rPr>
          <t>Ô chỉ tiêu có định dạng ký tự
Dữ liệu động đầu vào hợp lệ khi chỉ được thêm dòng trên ô này.</t>
        </r>
      </text>
    </comment>
    <comment ref="D14" authorId="0" shapeId="0" xr:uid="{00000000-0006-0000-0600-000026000000}">
      <text>
        <r>
          <rPr>
            <sz val="10"/>
            <rFont val="Arial"/>
            <family val="2"/>
          </rPr>
          <t>Ô chỉ tiêu có định dạng số. Đơn vị tính x 1 (hoặc %)
Dữ liệu động đầu vào hợp lệ khi chỉ được thêm dòng trên ô này.</t>
        </r>
      </text>
    </comment>
    <comment ref="E14" authorId="0" shapeId="0" xr:uid="{00000000-0006-0000-0600-000027000000}">
      <text>
        <r>
          <rPr>
            <sz val="10"/>
            <rFont val="Arial"/>
            <family val="2"/>
          </rPr>
          <t>Ô chỉ tiêu có định dạng ký tự
Dữ liệu động đầu vào hợp lệ khi chỉ được thêm dòng trên ô này.</t>
        </r>
      </text>
    </comment>
    <comment ref="F14" authorId="0" shapeId="0" xr:uid="{00000000-0006-0000-0600-000028000000}">
      <text>
        <r>
          <rPr>
            <sz val="10"/>
            <rFont val="Arial"/>
            <family val="2"/>
          </rPr>
          <t>Ô chỉ tiêu có định dạng ký tự
Dữ liệu động đầu vào hợp lệ khi chỉ được thêm dòng trên ô này.</t>
        </r>
      </text>
    </comment>
    <comment ref="C15" authorId="0" shapeId="0" xr:uid="{00000000-0006-0000-0600-000029000000}">
      <text>
        <r>
          <rPr>
            <sz val="10"/>
            <rFont val="Arial"/>
            <family val="2"/>
          </rPr>
          <t>Ô chỉ tiêu có định dạng ký tự</t>
        </r>
      </text>
    </comment>
    <comment ref="D15" authorId="0" shapeId="0" xr:uid="{00000000-0006-0000-0600-00002A000000}">
      <text>
        <r>
          <rPr>
            <sz val="10"/>
            <rFont val="Arial"/>
            <family val="2"/>
          </rPr>
          <t>Ô chỉ tiêu có định dạng số. Đơn vị tính x 1 (hoặc %)</t>
        </r>
      </text>
    </comment>
    <comment ref="E15" authorId="0" shapeId="0" xr:uid="{00000000-0006-0000-0600-00002B000000}">
      <text>
        <r>
          <rPr>
            <sz val="10"/>
            <rFont val="Arial"/>
            <family val="2"/>
          </rPr>
          <t>Ô chỉ tiêu có định dạng ký tự</t>
        </r>
      </text>
    </comment>
    <comment ref="F15" authorId="0" shapeId="0" xr:uid="{00000000-0006-0000-0600-00002C000000}">
      <text>
        <r>
          <rPr>
            <sz val="10"/>
            <rFont val="Arial"/>
            <family val="2"/>
          </rPr>
          <t>Ô chỉ tiêu có định dạng ký tự</t>
        </r>
      </text>
    </comment>
    <comment ref="A17" authorId="0" shapeId="0" xr:uid="{00000000-0006-0000-0600-00002D000000}">
      <text>
        <r>
          <rPr>
            <sz val="10"/>
            <rFont val="Arial"/>
            <family val="2"/>
          </rPr>
          <t>Ô chỉ tiêu có định dạng ký tự
Dữ liệu động đầu vào hợp lệ khi chỉ được thêm dòng trên ô này.</t>
        </r>
      </text>
    </comment>
    <comment ref="B17" authorId="0" shapeId="0" xr:uid="{00000000-0006-0000-0600-00002E000000}">
      <text>
        <r>
          <rPr>
            <sz val="10"/>
            <rFont val="Arial"/>
            <family val="2"/>
          </rPr>
          <t>Ô chỉ tiêu có định dạng ký tự
Dữ liệu động đầu vào hợp lệ khi chỉ được thêm dòng trên ô này.</t>
        </r>
      </text>
    </comment>
    <comment ref="C17" authorId="0" shapeId="0" xr:uid="{00000000-0006-0000-0600-00002F000000}">
      <text>
        <r>
          <rPr>
            <sz val="10"/>
            <rFont val="Arial"/>
            <family val="2"/>
          </rPr>
          <t>Ô chỉ tiêu có định dạng ký tự
Dữ liệu động đầu vào hợp lệ khi chỉ được thêm dòng trên ô này.</t>
        </r>
      </text>
    </comment>
    <comment ref="D17" authorId="0" shapeId="0" xr:uid="{00000000-0006-0000-0600-000030000000}">
      <text>
        <r>
          <rPr>
            <sz val="10"/>
            <rFont val="Arial"/>
            <family val="2"/>
          </rPr>
          <t>Ô chỉ tiêu có định dạng số. Đơn vị tính x 1 (hoặc %)
Dữ liệu động đầu vào hợp lệ khi chỉ được thêm dòng trên ô này.</t>
        </r>
      </text>
    </comment>
    <comment ref="E17" authorId="0" shapeId="0" xr:uid="{00000000-0006-0000-0600-000031000000}">
      <text>
        <r>
          <rPr>
            <sz val="10"/>
            <rFont val="Arial"/>
            <family val="2"/>
          </rPr>
          <t>Ô chỉ tiêu có định dạng ký tự
Dữ liệu động đầu vào hợp lệ khi chỉ được thêm dòng trên ô này.</t>
        </r>
      </text>
    </comment>
    <comment ref="F17" authorId="0" shapeId="0" xr:uid="{00000000-0006-0000-0600-000032000000}">
      <text>
        <r>
          <rPr>
            <sz val="10"/>
            <rFont val="Arial"/>
            <family val="2"/>
          </rPr>
          <t>Ô chỉ tiêu có định dạng ký tự
Dữ liệu động đầu vào hợp lệ khi chỉ được thêm dòng trên ô này.</t>
        </r>
      </text>
    </comment>
    <comment ref="C18" authorId="0" shapeId="0" xr:uid="{00000000-0006-0000-0600-000033000000}">
      <text>
        <r>
          <rPr>
            <sz val="10"/>
            <rFont val="Arial"/>
            <family val="2"/>
          </rPr>
          <t>Ô chỉ tiêu có định dạng ký tự</t>
        </r>
      </text>
    </comment>
    <comment ref="D18" authorId="0" shapeId="0" xr:uid="{00000000-0006-0000-0600-000034000000}">
      <text>
        <r>
          <rPr>
            <sz val="10"/>
            <rFont val="Arial"/>
            <family val="2"/>
          </rPr>
          <t>Ô chỉ tiêu có định dạng số. Đơn vị tính x 1 (hoặc %)</t>
        </r>
      </text>
    </comment>
    <comment ref="E18" authorId="0" shapeId="0" xr:uid="{00000000-0006-0000-0600-000035000000}">
      <text>
        <r>
          <rPr>
            <sz val="10"/>
            <rFont val="Arial"/>
            <family val="2"/>
          </rPr>
          <t>Ô chỉ tiêu có định dạng ký tự</t>
        </r>
      </text>
    </comment>
    <comment ref="F18" authorId="0" shapeId="0" xr:uid="{00000000-0006-0000-0600-000036000000}">
      <text>
        <r>
          <rPr>
            <sz val="10"/>
            <rFont val="Arial"/>
            <family val="2"/>
          </rPr>
          <t>Ô chỉ tiêu có định dạng ký tự</t>
        </r>
      </text>
    </comment>
    <comment ref="A20" authorId="0" shapeId="0" xr:uid="{00000000-0006-0000-0600-000037000000}">
      <text>
        <r>
          <rPr>
            <sz val="10"/>
            <rFont val="Arial"/>
            <family val="2"/>
          </rPr>
          <t>Ô chỉ tiêu có định dạng ký tự
Dữ liệu động đầu vào hợp lệ khi chỉ được thêm dòng trên ô này.</t>
        </r>
      </text>
    </comment>
    <comment ref="B20" authorId="0" shapeId="0" xr:uid="{00000000-0006-0000-0600-000038000000}">
      <text>
        <r>
          <rPr>
            <sz val="10"/>
            <rFont val="Arial"/>
            <family val="2"/>
          </rPr>
          <t>Ô chỉ tiêu có định dạng ký tự
Dữ liệu động đầu vào hợp lệ khi chỉ được thêm dòng trên ô này.</t>
        </r>
      </text>
    </comment>
    <comment ref="C20" authorId="0" shapeId="0" xr:uid="{00000000-0006-0000-0600-000039000000}">
      <text>
        <r>
          <rPr>
            <sz val="10"/>
            <rFont val="Arial"/>
            <family val="2"/>
          </rPr>
          <t>Ô chỉ tiêu có định dạng ký tự
Dữ liệu động đầu vào hợp lệ khi chỉ được thêm dòng trên ô này.</t>
        </r>
      </text>
    </comment>
    <comment ref="D20" authorId="0" shapeId="0" xr:uid="{00000000-0006-0000-0600-00003A000000}">
      <text>
        <r>
          <rPr>
            <sz val="10"/>
            <rFont val="Arial"/>
            <family val="2"/>
          </rPr>
          <t>Ô chỉ tiêu có định dạng số. Đơn vị tính x 1 (hoặc %)
Dữ liệu động đầu vào hợp lệ khi chỉ được thêm dòng trên ô này.</t>
        </r>
      </text>
    </comment>
    <comment ref="E20" authorId="0" shapeId="0" xr:uid="{00000000-0006-0000-0600-00003B000000}">
      <text>
        <r>
          <rPr>
            <sz val="10"/>
            <rFont val="Arial"/>
            <family val="2"/>
          </rPr>
          <t>Ô chỉ tiêu có định dạng ký tự
Dữ liệu động đầu vào hợp lệ khi chỉ được thêm dòng trên ô này.</t>
        </r>
      </text>
    </comment>
    <comment ref="F20" authorId="0" shapeId="0" xr:uid="{00000000-0006-0000-0600-00003C000000}">
      <text>
        <r>
          <rPr>
            <sz val="10"/>
            <rFont val="Arial"/>
            <family val="2"/>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700-000001000000}">
      <text>
        <r>
          <rPr>
            <sz val="10"/>
            <rFont val="Arial"/>
            <family val="2"/>
          </rPr>
          <t>Ô chỉ tiêu có định dạng số. Đơn vị tính x 1 (hoặc %)</t>
        </r>
      </text>
    </comment>
    <comment ref="D3" authorId="0" shapeId="0" xr:uid="{00000000-0006-0000-0700-000002000000}">
      <text>
        <r>
          <rPr>
            <sz val="10"/>
            <rFont val="Arial"/>
            <family val="2"/>
          </rPr>
          <t>Ô chỉ tiêu có định dạng số. Đơn vị tính x 1 (hoặc %)</t>
        </r>
      </text>
    </comment>
    <comment ref="A5" authorId="0" shapeId="0" xr:uid="{00000000-0006-0000-0700-000003000000}">
      <text>
        <r>
          <rPr>
            <sz val="10"/>
            <rFont val="Arial"/>
            <family val="2"/>
          </rPr>
          <t>Ô chỉ tiêu có định dạng ký tự
Dữ liệu động đầu vào hợp lệ khi chỉ được thêm dòng trên ô này.</t>
        </r>
      </text>
    </comment>
    <comment ref="B5" authorId="0" shapeId="0" xr:uid="{00000000-0006-0000-0700-000004000000}">
      <text>
        <r>
          <rPr>
            <sz val="10"/>
            <rFont val="Arial"/>
            <family val="2"/>
          </rPr>
          <t>Ô chỉ tiêu có định dạng ký tự
Dữ liệu động đầu vào hợp lệ khi chỉ được thêm dòng trên ô này.</t>
        </r>
      </text>
    </comment>
    <comment ref="C5" authorId="0" shapeId="0" xr:uid="{00000000-0006-0000-0700-000005000000}">
      <text>
        <r>
          <rPr>
            <sz val="10"/>
            <rFont val="Arial"/>
            <family val="2"/>
          </rPr>
          <t>Ô chỉ tiêu có định dạng số. Đơn vị tính x 1 (hoặc %)
Dữ liệu động đầu vào hợp lệ khi chỉ được thêm dòng trên ô này.</t>
        </r>
      </text>
    </comment>
    <comment ref="D5" authorId="0" shapeId="0" xr:uid="{00000000-0006-0000-0700-000006000000}">
      <text>
        <r>
          <rPr>
            <sz val="10"/>
            <rFont val="Arial"/>
            <family val="2"/>
          </rPr>
          <t>Ô chỉ tiêu có định dạng số. Đơn vị tính x 1 (hoặc %)
Dữ liệu động đầu vào hợp lệ khi chỉ được thêm dòng trên ô này.</t>
        </r>
      </text>
    </comment>
    <comment ref="C6" authorId="0" shapeId="0" xr:uid="{00000000-0006-0000-0700-000007000000}">
      <text>
        <r>
          <rPr>
            <sz val="10"/>
            <rFont val="Arial"/>
            <family val="2"/>
          </rPr>
          <t>Ô chỉ tiêu có định dạng số. Đơn vị tính x 1 (hoặc %)</t>
        </r>
      </text>
    </comment>
    <comment ref="D6" authorId="0" shapeId="0" xr:uid="{00000000-0006-0000-0700-000008000000}">
      <text>
        <r>
          <rPr>
            <sz val="10"/>
            <rFont val="Arial"/>
            <family val="2"/>
          </rPr>
          <t>Ô chỉ tiêu có định dạng số. Đơn vị tính x 1 (hoặc %)</t>
        </r>
      </text>
    </comment>
    <comment ref="A8" authorId="0" shapeId="0" xr:uid="{00000000-0006-0000-0700-000009000000}">
      <text>
        <r>
          <rPr>
            <sz val="10"/>
            <rFont val="Arial"/>
            <family val="2"/>
          </rPr>
          <t>Ô chỉ tiêu có định dạng ký tự
Dữ liệu động đầu vào hợp lệ khi chỉ được thêm dòng trên ô này.</t>
        </r>
      </text>
    </comment>
    <comment ref="B8" authorId="0" shapeId="0" xr:uid="{00000000-0006-0000-0700-00000A000000}">
      <text>
        <r>
          <rPr>
            <sz val="10"/>
            <rFont val="Arial"/>
            <family val="2"/>
          </rPr>
          <t>Ô chỉ tiêu có định dạng ký tự
Dữ liệu động đầu vào hợp lệ khi chỉ được thêm dòng trên ô này.</t>
        </r>
      </text>
    </comment>
    <comment ref="C8" authorId="0" shapeId="0" xr:uid="{00000000-0006-0000-0700-00000B000000}">
      <text>
        <r>
          <rPr>
            <sz val="10"/>
            <rFont val="Arial"/>
            <family val="2"/>
          </rPr>
          <t>Ô chỉ tiêu có định dạng số. Đơn vị tính x 1 (hoặc %)
Dữ liệu động đầu vào hợp lệ khi chỉ được thêm dòng trên ô này.</t>
        </r>
      </text>
    </comment>
    <comment ref="D8" authorId="0" shapeId="0" xr:uid="{00000000-0006-0000-0700-00000C000000}">
      <text>
        <r>
          <rPr>
            <sz val="10"/>
            <rFont val="Arial"/>
            <family val="2"/>
          </rPr>
          <t>Ô chỉ tiêu có định dạng số. Đơn vị tính x 1 (hoặc %)
Dữ liệu động đầu vào hợp lệ khi chỉ được thêm dòng trên ô này.</t>
        </r>
      </text>
    </comment>
    <comment ref="C9" authorId="0" shapeId="0" xr:uid="{00000000-0006-0000-0700-00000D000000}">
      <text>
        <r>
          <rPr>
            <sz val="10"/>
            <rFont val="Arial"/>
            <family val="2"/>
          </rPr>
          <t>Ô chỉ tiêu có định dạng số. Đơn vị tính x 1 (hoặc %)</t>
        </r>
      </text>
    </comment>
    <comment ref="D9" authorId="0" shapeId="0" xr:uid="{00000000-0006-0000-0700-00000E000000}">
      <text>
        <r>
          <rPr>
            <sz val="10"/>
            <rFont val="Arial"/>
            <family val="2"/>
          </rPr>
          <t>Ô chỉ tiêu có định dạng số. Đơn vị tính x 1 (hoặc %)</t>
        </r>
      </text>
    </comment>
    <comment ref="A11" authorId="0" shapeId="0" xr:uid="{00000000-0006-0000-0700-00000F000000}">
      <text>
        <r>
          <rPr>
            <sz val="10"/>
            <rFont val="Arial"/>
            <family val="2"/>
          </rPr>
          <t>Ô chỉ tiêu có định dạng ký tự
Dữ liệu động đầu vào hợp lệ khi chỉ được thêm dòng trên ô này.</t>
        </r>
      </text>
    </comment>
    <comment ref="B11" authorId="0" shapeId="0" xr:uid="{00000000-0006-0000-0700-000010000000}">
      <text>
        <r>
          <rPr>
            <sz val="10"/>
            <rFont val="Arial"/>
            <family val="2"/>
          </rPr>
          <t>Ô chỉ tiêu có định dạng ký tự
Dữ liệu động đầu vào hợp lệ khi chỉ được thêm dòng trên ô này.</t>
        </r>
      </text>
    </comment>
    <comment ref="C11" authorId="0" shapeId="0" xr:uid="{00000000-0006-0000-0700-000011000000}">
      <text>
        <r>
          <rPr>
            <sz val="10"/>
            <rFont val="Arial"/>
            <family val="2"/>
          </rPr>
          <t>Ô chỉ tiêu có định dạng số. Đơn vị tính x 1 (hoặc %)
Dữ liệu động đầu vào hợp lệ khi chỉ được thêm dòng trên ô này.</t>
        </r>
      </text>
    </comment>
    <comment ref="D11" authorId="0" shapeId="0" xr:uid="{00000000-0006-0000-0700-000012000000}">
      <text>
        <r>
          <rPr>
            <sz val="10"/>
            <rFont val="Arial"/>
            <family val="2"/>
          </rPr>
          <t>Ô chỉ tiêu có định dạng số. Đơn vị tính x 1 (hoặc %)
Dữ liệu động đầu vào hợp lệ khi chỉ được thêm dòng trên ô này.</t>
        </r>
      </text>
    </comment>
    <comment ref="C12" authorId="0" shapeId="0" xr:uid="{00000000-0006-0000-0700-000013000000}">
      <text>
        <r>
          <rPr>
            <sz val="10"/>
            <rFont val="Arial"/>
            <family val="2"/>
          </rPr>
          <t>Ô chỉ tiêu có định dạng số. Đơn vị tính x 1 (hoặc %)</t>
        </r>
      </text>
    </comment>
    <comment ref="D12" authorId="0" shapeId="0" xr:uid="{00000000-0006-0000-0700-000014000000}">
      <text>
        <r>
          <rPr>
            <sz val="10"/>
            <rFont val="Arial"/>
            <family val="2"/>
          </rPr>
          <t>Ô chỉ tiêu có định dạng số. Đơn vị tính x 1 (hoặc %)</t>
        </r>
      </text>
    </comment>
    <comment ref="A14" authorId="0" shapeId="0" xr:uid="{00000000-0006-0000-0700-000015000000}">
      <text>
        <r>
          <rPr>
            <sz val="10"/>
            <rFont val="Arial"/>
            <family val="2"/>
          </rPr>
          <t>Ô chỉ tiêu có định dạng ký tự
Dữ liệu động đầu vào hợp lệ khi chỉ được thêm dòng trên ô này.</t>
        </r>
      </text>
    </comment>
    <comment ref="B14" authorId="0" shapeId="0" xr:uid="{00000000-0006-0000-0700-000016000000}">
      <text>
        <r>
          <rPr>
            <sz val="10"/>
            <rFont val="Arial"/>
            <family val="2"/>
          </rPr>
          <t>Ô chỉ tiêu có định dạng ký tự
Dữ liệu động đầu vào hợp lệ khi chỉ được thêm dòng trên ô này.</t>
        </r>
      </text>
    </comment>
    <comment ref="C14" authorId="0" shapeId="0" xr:uid="{00000000-0006-0000-0700-000017000000}">
      <text>
        <r>
          <rPr>
            <sz val="10"/>
            <rFont val="Arial"/>
            <family val="2"/>
          </rPr>
          <t>Ô chỉ tiêu có định dạng số. Đơn vị tính x 1 (hoặc %)
Dữ liệu động đầu vào hợp lệ khi chỉ được thêm dòng trên ô này.</t>
        </r>
      </text>
    </comment>
    <comment ref="D14" authorId="0" shapeId="0" xr:uid="{00000000-0006-0000-0700-000018000000}">
      <text>
        <r>
          <rPr>
            <sz val="10"/>
            <rFont val="Arial"/>
            <family val="2"/>
          </rPr>
          <t>Ô chỉ tiêu có định dạng số. Đơn vị tính x 1 (hoặc %)
Dữ liệu động đầu vào hợp lệ khi chỉ được thêm dòng trên ô này.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800-000001000000}">
      <text>
        <r>
          <rPr>
            <sz val="10"/>
            <rFont val="Arial"/>
            <family val="2"/>
          </rPr>
          <t>Ô chỉ tiêu có định dạng số. Đơn vị tính x 1 (hoặc %)</t>
        </r>
      </text>
    </comment>
    <comment ref="D3" authorId="0" shapeId="0" xr:uid="{00000000-0006-0000-0800-000002000000}">
      <text>
        <r>
          <rPr>
            <sz val="10"/>
            <rFont val="Arial"/>
            <family val="2"/>
          </rPr>
          <t>Ô chỉ tiêu có định dạng số. Đơn vị tính x 1 (hoặc %)</t>
        </r>
      </text>
    </comment>
    <comment ref="E3" authorId="0" shapeId="0" xr:uid="{00000000-0006-0000-0800-000003000000}">
      <text>
        <r>
          <rPr>
            <sz val="10"/>
            <rFont val="Arial"/>
            <family val="2"/>
          </rPr>
          <t>Ô chỉ tiêu có định dạng số. Đơn vị tính x 1 (hoặc %)</t>
        </r>
      </text>
    </comment>
    <comment ref="F3" authorId="0" shapeId="0" xr:uid="{00000000-0006-0000-0800-000004000000}">
      <text>
        <r>
          <rPr>
            <sz val="10"/>
            <rFont val="Arial"/>
            <family val="2"/>
          </rPr>
          <t>Ô chỉ tiêu có định dạng số. Đơn vị tính x 1 (hoặc %)</t>
        </r>
      </text>
    </comment>
    <comment ref="G3" authorId="0" shapeId="0" xr:uid="{00000000-0006-0000-0800-000005000000}">
      <text>
        <r>
          <rPr>
            <sz val="10"/>
            <rFont val="Arial"/>
            <family val="2"/>
          </rPr>
          <t>Ô chỉ tiêu có định dạng số. Đơn vị tính x 1 (hoặc %)</t>
        </r>
      </text>
    </comment>
    <comment ref="C4" authorId="0" shapeId="0" xr:uid="{00000000-0006-0000-0800-000006000000}">
      <text>
        <r>
          <rPr>
            <sz val="10"/>
            <rFont val="Arial"/>
            <family val="2"/>
          </rPr>
          <t>Ô chỉ tiêu có định dạng số. Đơn vị tính x 1 (hoặc %)</t>
        </r>
      </text>
    </comment>
    <comment ref="D4" authorId="0" shapeId="0" xr:uid="{00000000-0006-0000-0800-000007000000}">
      <text>
        <r>
          <rPr>
            <sz val="10"/>
            <rFont val="Arial"/>
            <family val="2"/>
          </rPr>
          <t>Ô chỉ tiêu có định dạng số. Đơn vị tính x 1 (hoặc %)</t>
        </r>
      </text>
    </comment>
    <comment ref="E4" authorId="0" shapeId="0" xr:uid="{00000000-0006-0000-0800-000008000000}">
      <text>
        <r>
          <rPr>
            <sz val="10"/>
            <rFont val="Arial"/>
            <family val="2"/>
          </rPr>
          <t>Ô chỉ tiêu có định dạng số. Đơn vị tính x 1 (hoặc %)</t>
        </r>
      </text>
    </comment>
    <comment ref="F4" authorId="0" shapeId="0" xr:uid="{00000000-0006-0000-0800-000009000000}">
      <text>
        <r>
          <rPr>
            <sz val="10"/>
            <rFont val="Arial"/>
            <family val="2"/>
          </rPr>
          <t>Ô chỉ tiêu có định dạng số. Đơn vị tính x 1 (hoặc %)</t>
        </r>
      </text>
    </comment>
    <comment ref="G4" authorId="0" shapeId="0" xr:uid="{00000000-0006-0000-0800-00000A000000}">
      <text>
        <r>
          <rPr>
            <sz val="10"/>
            <rFont val="Arial"/>
            <family val="2"/>
          </rPr>
          <t>Ô chỉ tiêu có định dạng số. Đơn vị tính x 1 (hoặc %)</t>
        </r>
      </text>
    </comment>
    <comment ref="C5" authorId="0" shapeId="0" xr:uid="{00000000-0006-0000-0800-00000B000000}">
      <text>
        <r>
          <rPr>
            <sz val="10"/>
            <rFont val="Arial"/>
            <family val="2"/>
          </rPr>
          <t>Ô chỉ tiêu có định dạng số. Đơn vị tính x 1 (hoặc %)</t>
        </r>
      </text>
    </comment>
    <comment ref="D5" authorId="0" shapeId="0" xr:uid="{00000000-0006-0000-0800-00000C000000}">
      <text>
        <r>
          <rPr>
            <sz val="10"/>
            <rFont val="Arial"/>
            <family val="2"/>
          </rPr>
          <t>Ô chỉ tiêu có định dạng số. Đơn vị tính x 1 (hoặc %)</t>
        </r>
      </text>
    </comment>
    <comment ref="E5" authorId="0" shapeId="0" xr:uid="{00000000-0006-0000-0800-00000D000000}">
      <text>
        <r>
          <rPr>
            <sz val="10"/>
            <rFont val="Arial"/>
            <family val="2"/>
          </rPr>
          <t>Ô chỉ tiêu có định dạng số. Đơn vị tính x 1 (hoặc %)</t>
        </r>
      </text>
    </comment>
    <comment ref="F5" authorId="0" shapeId="0" xr:uid="{00000000-0006-0000-0800-00000E000000}">
      <text>
        <r>
          <rPr>
            <sz val="10"/>
            <rFont val="Arial"/>
            <family val="2"/>
          </rPr>
          <t>Ô chỉ tiêu có định dạng số. Đơn vị tính x 1 (hoặc %)</t>
        </r>
      </text>
    </comment>
    <comment ref="G5" authorId="0" shapeId="0" xr:uid="{00000000-0006-0000-0800-00000F000000}">
      <text>
        <r>
          <rPr>
            <sz val="10"/>
            <rFont val="Arial"/>
            <family val="2"/>
          </rPr>
          <t>Ô chỉ tiêu có định dạng số. Đơn vị tính x 1 (hoặc %)</t>
        </r>
      </text>
    </comment>
    <comment ref="C6" authorId="0" shapeId="0" xr:uid="{00000000-0006-0000-0800-000010000000}">
      <text>
        <r>
          <rPr>
            <sz val="10"/>
            <rFont val="Arial"/>
            <family val="2"/>
          </rPr>
          <t>Ô chỉ tiêu có định dạng số. Đơn vị tính x 1 (hoặc %)</t>
        </r>
      </text>
    </comment>
    <comment ref="D6" authorId="0" shapeId="0" xr:uid="{00000000-0006-0000-0800-000011000000}">
      <text>
        <r>
          <rPr>
            <sz val="10"/>
            <rFont val="Arial"/>
            <family val="2"/>
          </rPr>
          <t>Ô chỉ tiêu có định dạng số. Đơn vị tính x 1 (hoặc %)</t>
        </r>
      </text>
    </comment>
    <comment ref="E6" authorId="0" shapeId="0" xr:uid="{00000000-0006-0000-0800-000012000000}">
      <text>
        <r>
          <rPr>
            <sz val="10"/>
            <rFont val="Arial"/>
            <family val="2"/>
          </rPr>
          <t>Ô chỉ tiêu có định dạng số. Đơn vị tính x 1 (hoặc %)</t>
        </r>
      </text>
    </comment>
    <comment ref="F6" authorId="0" shapeId="0" xr:uid="{00000000-0006-0000-0800-000013000000}">
      <text>
        <r>
          <rPr>
            <sz val="10"/>
            <rFont val="Arial"/>
            <family val="2"/>
          </rPr>
          <t>Ô chỉ tiêu có định dạng số. Đơn vị tính x 1 (hoặc %)</t>
        </r>
      </text>
    </comment>
    <comment ref="G6" authorId="0" shapeId="0" xr:uid="{00000000-0006-0000-0800-000014000000}">
      <text>
        <r>
          <rPr>
            <sz val="10"/>
            <rFont val="Arial"/>
            <family val="2"/>
          </rPr>
          <t>Ô chỉ tiêu có định dạng số. Đơn vị tính x 1 (hoặc %)</t>
        </r>
      </text>
    </comment>
    <comment ref="C7" authorId="0" shapeId="0" xr:uid="{00000000-0006-0000-0800-000015000000}">
      <text>
        <r>
          <rPr>
            <sz val="10"/>
            <rFont val="Arial"/>
            <family val="2"/>
          </rPr>
          <t>Ô chỉ tiêu có định dạng số. Đơn vị tính x 1 (hoặc %)</t>
        </r>
      </text>
    </comment>
    <comment ref="D7" authorId="0" shapeId="0" xr:uid="{00000000-0006-0000-0800-000016000000}">
      <text>
        <r>
          <rPr>
            <sz val="10"/>
            <rFont val="Arial"/>
            <family val="2"/>
          </rPr>
          <t>Ô chỉ tiêu có định dạng số. Đơn vị tính x 1 (hoặc %)</t>
        </r>
      </text>
    </comment>
    <comment ref="E7" authorId="0" shapeId="0" xr:uid="{00000000-0006-0000-0800-000017000000}">
      <text>
        <r>
          <rPr>
            <sz val="10"/>
            <rFont val="Arial"/>
            <family val="2"/>
          </rPr>
          <t>Ô chỉ tiêu có định dạng số. Đơn vị tính x 1 (hoặc %)</t>
        </r>
      </text>
    </comment>
    <comment ref="F7" authorId="0" shapeId="0" xr:uid="{00000000-0006-0000-0800-000018000000}">
      <text>
        <r>
          <rPr>
            <sz val="10"/>
            <rFont val="Arial"/>
            <family val="2"/>
          </rPr>
          <t>Ô chỉ tiêu có định dạng số. Đơn vị tính x 1 (hoặc %)</t>
        </r>
      </text>
    </comment>
    <comment ref="G7" authorId="0" shapeId="0" xr:uid="{00000000-0006-0000-0800-000019000000}">
      <text>
        <r>
          <rPr>
            <sz val="10"/>
            <rFont val="Arial"/>
            <family val="2"/>
          </rPr>
          <t>Ô chỉ tiêu có định dạng số. Đơn vị tính x 1 (hoặc %)</t>
        </r>
      </text>
    </comment>
    <comment ref="A9" authorId="0" shapeId="0" xr:uid="{00000000-0006-0000-0800-00001A000000}">
      <text>
        <r>
          <rPr>
            <sz val="10"/>
            <rFont val="Arial"/>
            <family val="2"/>
          </rPr>
          <t>Ô chỉ tiêu có định dạng ký tự
Dữ liệu động đầu vào hợp lệ khi chỉ được thêm dòng trên ô này.</t>
        </r>
      </text>
    </comment>
    <comment ref="B9" authorId="0" shapeId="0" xr:uid="{00000000-0006-0000-0800-00001B000000}">
      <text>
        <r>
          <rPr>
            <sz val="10"/>
            <rFont val="Arial"/>
            <family val="2"/>
          </rPr>
          <t>Ô chỉ tiêu có định dạng ký tự
Dữ liệu động đầu vào hợp lệ khi chỉ được thêm dòng trên ô này.</t>
        </r>
      </text>
    </comment>
    <comment ref="C9" authorId="0" shapeId="0" xr:uid="{00000000-0006-0000-0800-00001C000000}">
      <text>
        <r>
          <rPr>
            <sz val="10"/>
            <rFont val="Arial"/>
            <family val="2"/>
          </rPr>
          <t>Ô chỉ tiêu có định dạng số. Đơn vị tính x 1 (hoặc %)
Dữ liệu động đầu vào hợp lệ khi chỉ được thêm dòng trên ô này.</t>
        </r>
      </text>
    </comment>
    <comment ref="D9" authorId="0" shapeId="0" xr:uid="{00000000-0006-0000-0800-00001D000000}">
      <text>
        <r>
          <rPr>
            <sz val="10"/>
            <rFont val="Arial"/>
            <family val="2"/>
          </rPr>
          <t>Ô chỉ tiêu có định dạng số. Đơn vị tính x 1 (hoặc %)
Dữ liệu động đầu vào hợp lệ khi chỉ được thêm dòng trên ô này.</t>
        </r>
      </text>
    </comment>
    <comment ref="E9" authorId="0" shapeId="0" xr:uid="{00000000-0006-0000-0800-00001E000000}">
      <text>
        <r>
          <rPr>
            <sz val="10"/>
            <rFont val="Arial"/>
            <family val="2"/>
          </rPr>
          <t>Ô chỉ tiêu có định dạng số. Đơn vị tính x 1 (hoặc %)
Dữ liệu động đầu vào hợp lệ khi chỉ được thêm dòng trên ô này.</t>
        </r>
      </text>
    </comment>
    <comment ref="F9" authorId="0" shapeId="0" xr:uid="{00000000-0006-0000-0800-00001F000000}">
      <text>
        <r>
          <rPr>
            <sz val="10"/>
            <rFont val="Arial"/>
            <family val="2"/>
          </rPr>
          <t>Ô chỉ tiêu có định dạng số. Đơn vị tính x 1 (hoặc %)
Dữ liệu động đầu vào hợp lệ khi chỉ được thêm dòng trên ô này.</t>
        </r>
      </text>
    </comment>
    <comment ref="G9" authorId="0" shapeId="0" xr:uid="{00000000-0006-0000-0800-000020000000}">
      <text>
        <r>
          <rPr>
            <sz val="10"/>
            <rFont val="Arial"/>
            <family val="2"/>
          </rPr>
          <t>Ô chỉ tiêu có định dạng số. Đơn vị tính x 1 (hoặc %)
Dữ liệu động đầu vào hợp lệ khi chỉ được thêm dòng trên ô này.</t>
        </r>
      </text>
    </comment>
    <comment ref="A11" authorId="0" shapeId="0" xr:uid="{00000000-0006-0000-0800-000021000000}">
      <text>
        <r>
          <rPr>
            <sz val="10"/>
            <rFont val="Arial"/>
            <family val="2"/>
          </rPr>
          <t>Ô chỉ tiêu có định dạng ký tự
Dữ liệu động đầu vào hợp lệ khi chỉ được thêm dòng trên ô này.</t>
        </r>
      </text>
    </comment>
    <comment ref="B11" authorId="0" shapeId="0" xr:uid="{00000000-0006-0000-0800-000022000000}">
      <text>
        <r>
          <rPr>
            <sz val="10"/>
            <rFont val="Arial"/>
            <family val="2"/>
          </rPr>
          <t>Ô chỉ tiêu có định dạng ký tự
Dữ liệu động đầu vào hợp lệ khi chỉ được thêm dòng trên ô này.</t>
        </r>
      </text>
    </comment>
    <comment ref="C11" authorId="0" shapeId="0" xr:uid="{00000000-0006-0000-0800-000023000000}">
      <text>
        <r>
          <rPr>
            <sz val="10"/>
            <rFont val="Arial"/>
            <family val="2"/>
          </rPr>
          <t>Ô chỉ tiêu có định dạng số. Đơn vị tính x 1 (hoặc %)
Dữ liệu động đầu vào hợp lệ khi chỉ được thêm dòng trên ô này.</t>
        </r>
      </text>
    </comment>
    <comment ref="D11" authorId="0" shapeId="0" xr:uid="{00000000-0006-0000-0800-000024000000}">
      <text>
        <r>
          <rPr>
            <sz val="10"/>
            <rFont val="Arial"/>
            <family val="2"/>
          </rPr>
          <t>Ô chỉ tiêu có định dạng số. Đơn vị tính x 1 (hoặc %)
Dữ liệu động đầu vào hợp lệ khi chỉ được thêm dòng trên ô này.</t>
        </r>
      </text>
    </comment>
    <comment ref="E11" authorId="0" shapeId="0" xr:uid="{00000000-0006-0000-0800-000025000000}">
      <text>
        <r>
          <rPr>
            <sz val="10"/>
            <rFont val="Arial"/>
            <family val="2"/>
          </rPr>
          <t>Ô chỉ tiêu có định dạng số. Đơn vị tính x 1 (hoặc %)
Dữ liệu động đầu vào hợp lệ khi chỉ được thêm dòng trên ô này.</t>
        </r>
      </text>
    </comment>
    <comment ref="F11" authorId="0" shapeId="0" xr:uid="{00000000-0006-0000-0800-000026000000}">
      <text>
        <r>
          <rPr>
            <sz val="10"/>
            <rFont val="Arial"/>
            <family val="2"/>
          </rPr>
          <t>Ô chỉ tiêu có định dạng số. Đơn vị tính x 1 (hoặc %)
Dữ liệu động đầu vào hợp lệ khi chỉ được thêm dòng trên ô này.</t>
        </r>
      </text>
    </comment>
    <comment ref="G11" authorId="0" shapeId="0" xr:uid="{00000000-0006-0000-0800-000027000000}">
      <text>
        <r>
          <rPr>
            <sz val="10"/>
            <rFont val="Arial"/>
            <family val="2"/>
          </rPr>
          <t>Ô chỉ tiêu có định dạng số. Đơn vị tính x 1 (hoặc %)
Dữ liệu động đầu vào hợp lệ khi chỉ được thêm dòng trên ô này.</t>
        </r>
      </text>
    </comment>
    <comment ref="A13" authorId="0" shapeId="0" xr:uid="{00000000-0006-0000-0800-000028000000}">
      <text>
        <r>
          <rPr>
            <sz val="10"/>
            <rFont val="Arial"/>
            <family val="2"/>
          </rPr>
          <t>Ô chỉ tiêu có định dạng ký tự
Dữ liệu động đầu vào hợp lệ khi chỉ được thêm dòng trên ô này.</t>
        </r>
      </text>
    </comment>
    <comment ref="B13" authorId="0" shapeId="0" xr:uid="{00000000-0006-0000-0800-000029000000}">
      <text>
        <r>
          <rPr>
            <sz val="10"/>
            <rFont val="Arial"/>
            <family val="2"/>
          </rPr>
          <t>Ô chỉ tiêu có định dạng ký tự
Dữ liệu động đầu vào hợp lệ khi chỉ được thêm dòng trên ô này.</t>
        </r>
      </text>
    </comment>
    <comment ref="C13" authorId="0" shapeId="0" xr:uid="{00000000-0006-0000-0800-00002A000000}">
      <text>
        <r>
          <rPr>
            <sz val="10"/>
            <rFont val="Arial"/>
            <family val="2"/>
          </rPr>
          <t>Ô chỉ tiêu có định dạng số. Đơn vị tính x 1 (hoặc %)
Dữ liệu động đầu vào hợp lệ khi chỉ được thêm dòng trên ô này.</t>
        </r>
      </text>
    </comment>
    <comment ref="D13" authorId="0" shapeId="0" xr:uid="{00000000-0006-0000-0800-00002B000000}">
      <text>
        <r>
          <rPr>
            <sz val="10"/>
            <rFont val="Arial"/>
            <family val="2"/>
          </rPr>
          <t>Ô chỉ tiêu có định dạng số. Đơn vị tính x 1 (hoặc %)
Dữ liệu động đầu vào hợp lệ khi chỉ được thêm dòng trên ô này.</t>
        </r>
      </text>
    </comment>
    <comment ref="E13" authorId="0" shapeId="0" xr:uid="{00000000-0006-0000-0800-00002C000000}">
      <text>
        <r>
          <rPr>
            <sz val="10"/>
            <rFont val="Arial"/>
            <family val="2"/>
          </rPr>
          <t>Ô chỉ tiêu có định dạng số. Đơn vị tính x 1 (hoặc %)
Dữ liệu động đầu vào hợp lệ khi chỉ được thêm dòng trên ô này.</t>
        </r>
      </text>
    </comment>
    <comment ref="F13" authorId="0" shapeId="0" xr:uid="{00000000-0006-0000-0800-00002D000000}">
      <text>
        <r>
          <rPr>
            <sz val="10"/>
            <rFont val="Arial"/>
            <family val="2"/>
          </rPr>
          <t>Ô chỉ tiêu có định dạng số. Đơn vị tính x 1 (hoặc %)
Dữ liệu động đầu vào hợp lệ khi chỉ được thêm dòng trên ô này.</t>
        </r>
      </text>
    </comment>
    <comment ref="G13" authorId="0" shapeId="0" xr:uid="{00000000-0006-0000-0800-00002E000000}">
      <text>
        <r>
          <rPr>
            <sz val="10"/>
            <rFont val="Arial"/>
            <family val="2"/>
          </rPr>
          <t>Ô chỉ tiêu có định dạng số. Đơn vị tính x 1 (hoặc %)
Dữ liệu động đầu vào hợp lệ khi chỉ được thêm dòng trên ô này.</t>
        </r>
      </text>
    </comment>
    <comment ref="A15" authorId="0" shapeId="0" xr:uid="{00000000-0006-0000-0800-00002F000000}">
      <text>
        <r>
          <rPr>
            <sz val="10"/>
            <rFont val="Arial"/>
            <family val="2"/>
          </rPr>
          <t>Ô chỉ tiêu có định dạng ký tự
Dữ liệu động đầu vào hợp lệ khi chỉ được thêm dòng trên ô này.</t>
        </r>
      </text>
    </comment>
    <comment ref="B15" authorId="0" shapeId="0" xr:uid="{00000000-0006-0000-0800-000030000000}">
      <text>
        <r>
          <rPr>
            <sz val="10"/>
            <rFont val="Arial"/>
            <family val="2"/>
          </rPr>
          <t>Ô chỉ tiêu có định dạng ký tự
Dữ liệu động đầu vào hợp lệ khi chỉ được thêm dòng trên ô này.</t>
        </r>
      </text>
    </comment>
    <comment ref="C15" authorId="0" shapeId="0" xr:uid="{00000000-0006-0000-0800-000031000000}">
      <text>
        <r>
          <rPr>
            <sz val="10"/>
            <rFont val="Arial"/>
            <family val="2"/>
          </rPr>
          <t>Ô chỉ tiêu có định dạng số. Đơn vị tính x 1 (hoặc %)
Dữ liệu động đầu vào hợp lệ khi chỉ được thêm dòng trên ô này.</t>
        </r>
      </text>
    </comment>
    <comment ref="D15" authorId="0" shapeId="0" xr:uid="{00000000-0006-0000-0800-000032000000}">
      <text>
        <r>
          <rPr>
            <sz val="10"/>
            <rFont val="Arial"/>
            <family val="2"/>
          </rPr>
          <t>Ô chỉ tiêu có định dạng số. Đơn vị tính x 1 (hoặc %)
Dữ liệu động đầu vào hợp lệ khi chỉ được thêm dòng trên ô này.</t>
        </r>
      </text>
    </comment>
    <comment ref="E15" authorId="0" shapeId="0" xr:uid="{00000000-0006-0000-0800-000033000000}">
      <text>
        <r>
          <rPr>
            <sz val="10"/>
            <rFont val="Arial"/>
            <family val="2"/>
          </rPr>
          <t>Ô chỉ tiêu có định dạng số. Đơn vị tính x 1 (hoặc %)
Dữ liệu động đầu vào hợp lệ khi chỉ được thêm dòng trên ô này.</t>
        </r>
      </text>
    </comment>
    <comment ref="F15" authorId="0" shapeId="0" xr:uid="{00000000-0006-0000-0800-000034000000}">
      <text>
        <r>
          <rPr>
            <sz val="10"/>
            <rFont val="Arial"/>
            <family val="2"/>
          </rPr>
          <t>Ô chỉ tiêu có định dạng số. Đơn vị tính x 1 (hoặc %)
Dữ liệu động đầu vào hợp lệ khi chỉ được thêm dòng trên ô này.</t>
        </r>
      </text>
    </comment>
    <comment ref="G15" authorId="0" shapeId="0" xr:uid="{00000000-0006-0000-0800-000035000000}">
      <text>
        <r>
          <rPr>
            <sz val="10"/>
            <rFont val="Arial"/>
            <family val="2"/>
          </rPr>
          <t>Ô chỉ tiêu có định dạng số. Đơn vị tính x 1 (hoặc %)
Dữ liệu động đầu vào hợp lệ khi chỉ được thêm dòng trên ô này.</t>
        </r>
      </text>
    </comment>
    <comment ref="A17" authorId="0" shapeId="0" xr:uid="{00000000-0006-0000-0800-000036000000}">
      <text>
        <r>
          <rPr>
            <sz val="10"/>
            <rFont val="Arial"/>
            <family val="2"/>
          </rPr>
          <t>Ô chỉ tiêu có định dạng ký tự
Dữ liệu động đầu vào hợp lệ khi chỉ được thêm dòng trên ô này.</t>
        </r>
      </text>
    </comment>
    <comment ref="B17" authorId="0" shapeId="0" xr:uid="{00000000-0006-0000-0800-000037000000}">
      <text>
        <r>
          <rPr>
            <sz val="10"/>
            <rFont val="Arial"/>
            <family val="2"/>
          </rPr>
          <t>Ô chỉ tiêu có định dạng ký tự
Dữ liệu động đầu vào hợp lệ khi chỉ được thêm dòng trên ô này.</t>
        </r>
      </text>
    </comment>
    <comment ref="C17" authorId="0" shapeId="0" xr:uid="{00000000-0006-0000-0800-000038000000}">
      <text>
        <r>
          <rPr>
            <sz val="10"/>
            <rFont val="Arial"/>
            <family val="2"/>
          </rPr>
          <t>Ô chỉ tiêu có định dạng số. Đơn vị tính x 1 (hoặc %)
Dữ liệu động đầu vào hợp lệ khi chỉ được thêm dòng trên ô này.</t>
        </r>
      </text>
    </comment>
    <comment ref="D17" authorId="0" shapeId="0" xr:uid="{00000000-0006-0000-0800-000039000000}">
      <text>
        <r>
          <rPr>
            <sz val="10"/>
            <rFont val="Arial"/>
            <family val="2"/>
          </rPr>
          <t>Ô chỉ tiêu có định dạng số. Đơn vị tính x 1 (hoặc %)
Dữ liệu động đầu vào hợp lệ khi chỉ được thêm dòng trên ô này.</t>
        </r>
      </text>
    </comment>
    <comment ref="E17" authorId="0" shapeId="0" xr:uid="{00000000-0006-0000-0800-00003A000000}">
      <text>
        <r>
          <rPr>
            <sz val="10"/>
            <rFont val="Arial"/>
            <family val="2"/>
          </rPr>
          <t>Ô chỉ tiêu có định dạng số. Đơn vị tính x 1 (hoặc %)
Dữ liệu động đầu vào hợp lệ khi chỉ được thêm dòng trên ô này.</t>
        </r>
      </text>
    </comment>
    <comment ref="F17" authorId="0" shapeId="0" xr:uid="{00000000-0006-0000-0800-00003B000000}">
      <text>
        <r>
          <rPr>
            <sz val="10"/>
            <rFont val="Arial"/>
            <family val="2"/>
          </rPr>
          <t>Ô chỉ tiêu có định dạng số. Đơn vị tính x 1 (hoặc %)
Dữ liệu động đầu vào hợp lệ khi chỉ được thêm dòng trên ô này.</t>
        </r>
      </text>
    </comment>
    <comment ref="G17" authorId="0" shapeId="0" xr:uid="{00000000-0006-0000-0800-00003C000000}">
      <text>
        <r>
          <rPr>
            <sz val="10"/>
            <rFont val="Arial"/>
            <family val="2"/>
          </rPr>
          <t>Ô chỉ tiêu có định dạng số. Đơn vị tính x 1 (hoặc %)
Dữ liệu động đầu vào hợp lệ khi chỉ được thêm dòng trên ô này.</t>
        </r>
      </text>
    </comment>
    <comment ref="A19" authorId="0" shapeId="0" xr:uid="{00000000-0006-0000-0800-00003D000000}">
      <text>
        <r>
          <rPr>
            <sz val="10"/>
            <rFont val="Arial"/>
            <family val="2"/>
          </rPr>
          <t>Ô chỉ tiêu có định dạng ký tự
Dữ liệu động đầu vào hợp lệ khi chỉ được thêm dòng trên ô này.</t>
        </r>
      </text>
    </comment>
    <comment ref="B19" authorId="0" shapeId="0" xr:uid="{00000000-0006-0000-0800-00003E000000}">
      <text>
        <r>
          <rPr>
            <sz val="10"/>
            <rFont val="Arial"/>
            <family val="2"/>
          </rPr>
          <t>Ô chỉ tiêu có định dạng ký tự
Dữ liệu động đầu vào hợp lệ khi chỉ được thêm dòng trên ô này.</t>
        </r>
      </text>
    </comment>
    <comment ref="C19" authorId="0" shapeId="0" xr:uid="{00000000-0006-0000-0800-00003F000000}">
      <text>
        <r>
          <rPr>
            <sz val="10"/>
            <rFont val="Arial"/>
            <family val="2"/>
          </rPr>
          <t>Ô chỉ tiêu có định dạng số. Đơn vị tính x 1 (hoặc %)
Dữ liệu động đầu vào hợp lệ khi chỉ được thêm dòng trên ô này.</t>
        </r>
      </text>
    </comment>
    <comment ref="D19" authorId="0" shapeId="0" xr:uid="{00000000-0006-0000-0800-000040000000}">
      <text>
        <r>
          <rPr>
            <sz val="10"/>
            <rFont val="Arial"/>
            <family val="2"/>
          </rPr>
          <t>Ô chỉ tiêu có định dạng số. Đơn vị tính x 1 (hoặc %)
Dữ liệu động đầu vào hợp lệ khi chỉ được thêm dòng trên ô này.</t>
        </r>
      </text>
    </comment>
    <comment ref="E19" authorId="0" shapeId="0" xr:uid="{00000000-0006-0000-0800-000041000000}">
      <text>
        <r>
          <rPr>
            <sz val="10"/>
            <rFont val="Arial"/>
            <family val="2"/>
          </rPr>
          <t>Ô chỉ tiêu có định dạng số. Đơn vị tính x 1 (hoặc %)
Dữ liệu động đầu vào hợp lệ khi chỉ được thêm dòng trên ô này.</t>
        </r>
      </text>
    </comment>
    <comment ref="F19" authorId="0" shapeId="0" xr:uid="{00000000-0006-0000-0800-000042000000}">
      <text>
        <r>
          <rPr>
            <sz val="10"/>
            <rFont val="Arial"/>
            <family val="2"/>
          </rPr>
          <t>Ô chỉ tiêu có định dạng số. Đơn vị tính x 1 (hoặc %)
Dữ liệu động đầu vào hợp lệ khi chỉ được thêm dòng trên ô này.</t>
        </r>
      </text>
    </comment>
    <comment ref="G19" authorId="0" shapeId="0" xr:uid="{00000000-0006-0000-0800-000043000000}">
      <text>
        <r>
          <rPr>
            <sz val="10"/>
            <rFont val="Arial"/>
            <family val="2"/>
          </rPr>
          <t>Ô chỉ tiêu có định dạng số. Đơn vị tính x 1 (hoặc %)
Dữ liệu động đầu vào hợp lệ khi chỉ được thêm dòng trên ô này.</t>
        </r>
      </text>
    </comment>
    <comment ref="C20" authorId="0" shapeId="0" xr:uid="{00000000-0006-0000-0800-000044000000}">
      <text>
        <r>
          <rPr>
            <sz val="10"/>
            <rFont val="Arial"/>
            <family val="2"/>
          </rPr>
          <t>Ô chỉ tiêu có định dạng số. Đơn vị tính x 1 (hoặc %)</t>
        </r>
      </text>
    </comment>
    <comment ref="D20" authorId="0" shapeId="0" xr:uid="{00000000-0006-0000-0800-000045000000}">
      <text>
        <r>
          <rPr>
            <sz val="10"/>
            <rFont val="Arial"/>
            <family val="2"/>
          </rPr>
          <t>Ô chỉ tiêu có định dạng số. Đơn vị tính x 1 (hoặc %)</t>
        </r>
      </text>
    </comment>
    <comment ref="E20" authorId="0" shapeId="0" xr:uid="{00000000-0006-0000-0800-000046000000}">
      <text>
        <r>
          <rPr>
            <sz val="10"/>
            <rFont val="Arial"/>
            <family val="2"/>
          </rPr>
          <t>Ô chỉ tiêu có định dạng số. Đơn vị tính x 1 (hoặc %)</t>
        </r>
      </text>
    </comment>
    <comment ref="F20" authorId="0" shapeId="0" xr:uid="{00000000-0006-0000-0800-000047000000}">
      <text>
        <r>
          <rPr>
            <sz val="10"/>
            <rFont val="Arial"/>
            <family val="2"/>
          </rPr>
          <t>Ô chỉ tiêu có định dạng số. Đơn vị tính x 1 (hoặc %)</t>
        </r>
      </text>
    </comment>
    <comment ref="G20" authorId="0" shapeId="0" xr:uid="{00000000-0006-0000-0800-000048000000}">
      <text>
        <r>
          <rPr>
            <sz val="10"/>
            <rFont val="Arial"/>
            <family val="2"/>
          </rPr>
          <t>Ô chỉ tiêu có định dạng số. Đơn vị tính x 1 (hoặc %)</t>
        </r>
      </text>
    </comment>
    <comment ref="C21" authorId="0" shapeId="0" xr:uid="{00000000-0006-0000-0800-000049000000}">
      <text>
        <r>
          <rPr>
            <sz val="10"/>
            <rFont val="Arial"/>
            <family val="2"/>
          </rPr>
          <t>Ô chỉ tiêu có định dạng số. Đơn vị tính x 1 (hoặc %)</t>
        </r>
      </text>
    </comment>
    <comment ref="D21" authorId="0" shapeId="0" xr:uid="{00000000-0006-0000-0800-00004A000000}">
      <text>
        <r>
          <rPr>
            <sz val="10"/>
            <rFont val="Arial"/>
            <family val="2"/>
          </rPr>
          <t>Ô chỉ tiêu có định dạng số. Đơn vị tính x 1 (hoặc %)</t>
        </r>
      </text>
    </comment>
    <comment ref="E21" authorId="0" shapeId="0" xr:uid="{00000000-0006-0000-0800-00004B000000}">
      <text>
        <r>
          <rPr>
            <sz val="10"/>
            <rFont val="Arial"/>
            <family val="2"/>
          </rPr>
          <t>Ô chỉ tiêu có định dạng số. Đơn vị tính x 1 (hoặc %)</t>
        </r>
      </text>
    </comment>
    <comment ref="F21" authorId="0" shapeId="0" xr:uid="{00000000-0006-0000-0800-00004C000000}">
      <text>
        <r>
          <rPr>
            <sz val="10"/>
            <rFont val="Arial"/>
            <family val="2"/>
          </rPr>
          <t>Ô chỉ tiêu có định dạng số. Đơn vị tính x 1 (hoặc %)</t>
        </r>
      </text>
    </comment>
    <comment ref="G21" authorId="0" shapeId="0" xr:uid="{00000000-0006-0000-0800-00004D000000}">
      <text>
        <r>
          <rPr>
            <sz val="10"/>
            <rFont val="Arial"/>
            <family val="2"/>
          </rPr>
          <t>Ô chỉ tiêu có định dạng số. Đơn vị tính x 1 (hoặc %)</t>
        </r>
      </text>
    </comment>
    <comment ref="A23" authorId="0" shapeId="0" xr:uid="{00000000-0006-0000-0800-00004E000000}">
      <text>
        <r>
          <rPr>
            <sz val="10"/>
            <rFont val="Arial"/>
            <family val="2"/>
          </rPr>
          <t>Ô chỉ tiêu có định dạng ký tự
Dữ liệu động đầu vào hợp lệ khi chỉ được thêm dòng trên ô này.</t>
        </r>
      </text>
    </comment>
    <comment ref="B23" authorId="0" shapeId="0" xr:uid="{00000000-0006-0000-0800-00004F000000}">
      <text>
        <r>
          <rPr>
            <sz val="10"/>
            <rFont val="Arial"/>
            <family val="2"/>
          </rPr>
          <t>Ô chỉ tiêu có định dạng ký tự
Dữ liệu động đầu vào hợp lệ khi chỉ được thêm dòng trên ô này.</t>
        </r>
      </text>
    </comment>
    <comment ref="C23" authorId="0" shapeId="0" xr:uid="{00000000-0006-0000-0800-000050000000}">
      <text>
        <r>
          <rPr>
            <sz val="10"/>
            <rFont val="Arial"/>
            <family val="2"/>
          </rPr>
          <t>Ô chỉ tiêu có định dạng số. Đơn vị tính x 1 (hoặc %)
Dữ liệu động đầu vào hợp lệ khi chỉ được thêm dòng trên ô này.</t>
        </r>
      </text>
    </comment>
    <comment ref="D23" authorId="0" shapeId="0" xr:uid="{00000000-0006-0000-0800-000051000000}">
      <text>
        <r>
          <rPr>
            <sz val="10"/>
            <rFont val="Arial"/>
            <family val="2"/>
          </rPr>
          <t>Ô chỉ tiêu có định dạng số. Đơn vị tính x 1 (hoặc %)
Dữ liệu động đầu vào hợp lệ khi chỉ được thêm dòng trên ô này.</t>
        </r>
      </text>
    </comment>
    <comment ref="E23" authorId="0" shapeId="0" xr:uid="{00000000-0006-0000-0800-000052000000}">
      <text>
        <r>
          <rPr>
            <sz val="10"/>
            <rFont val="Arial"/>
            <family val="2"/>
          </rPr>
          <t>Ô chỉ tiêu có định dạng số. Đơn vị tính x 1 (hoặc %)
Dữ liệu động đầu vào hợp lệ khi chỉ được thêm dòng trên ô này.</t>
        </r>
      </text>
    </comment>
    <comment ref="F23" authorId="0" shapeId="0" xr:uid="{00000000-0006-0000-0800-000053000000}">
      <text>
        <r>
          <rPr>
            <sz val="10"/>
            <rFont val="Arial"/>
            <family val="2"/>
          </rPr>
          <t>Ô chỉ tiêu có định dạng số. Đơn vị tính x 1 (hoặc %)
Dữ liệu động đầu vào hợp lệ khi chỉ được thêm dòng trên ô này.</t>
        </r>
      </text>
    </comment>
    <comment ref="G23" authorId="0" shapeId="0" xr:uid="{00000000-0006-0000-0800-000054000000}">
      <text>
        <r>
          <rPr>
            <sz val="10"/>
            <rFont val="Arial"/>
            <family val="2"/>
          </rPr>
          <t>Ô chỉ tiêu có định dạng số. Đơn vị tính x 1 (hoặc %)
Dữ liệu động đầu vào hợp lệ khi chỉ được thêm dòng trên ô này.</t>
        </r>
      </text>
    </comment>
    <comment ref="C24" authorId="0" shapeId="0" xr:uid="{00000000-0006-0000-0800-000055000000}">
      <text>
        <r>
          <rPr>
            <sz val="10"/>
            <rFont val="Arial"/>
            <family val="2"/>
          </rPr>
          <t>Ô chỉ tiêu có định dạng số. Đơn vị tính x 1 (hoặc %)</t>
        </r>
      </text>
    </comment>
    <comment ref="D24" authorId="0" shapeId="0" xr:uid="{00000000-0006-0000-0800-000056000000}">
      <text>
        <r>
          <rPr>
            <sz val="10"/>
            <rFont val="Arial"/>
            <family val="2"/>
          </rPr>
          <t>Ô chỉ tiêu có định dạng số. Đơn vị tính x 1 (hoặc %)</t>
        </r>
      </text>
    </comment>
    <comment ref="E24" authorId="0" shapeId="0" xr:uid="{00000000-0006-0000-0800-000057000000}">
      <text>
        <r>
          <rPr>
            <sz val="10"/>
            <rFont val="Arial"/>
            <family val="2"/>
          </rPr>
          <t>Ô chỉ tiêu có định dạng số. Đơn vị tính x 1 (hoặc %)</t>
        </r>
      </text>
    </comment>
    <comment ref="F24" authorId="0" shapeId="0" xr:uid="{00000000-0006-0000-0800-000058000000}">
      <text>
        <r>
          <rPr>
            <sz val="10"/>
            <rFont val="Arial"/>
            <family val="2"/>
          </rPr>
          <t>Ô chỉ tiêu có định dạng số. Đơn vị tính x 1 (hoặc %)</t>
        </r>
      </text>
    </comment>
    <comment ref="G24" authorId="0" shapeId="0" xr:uid="{00000000-0006-0000-0800-000059000000}">
      <text>
        <r>
          <rPr>
            <sz val="10"/>
            <rFont val="Arial"/>
            <family val="2"/>
          </rPr>
          <t>Ô chỉ tiêu có định dạng số. Đơn vị tính x 1 (hoặc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900-000001000000}">
      <text>
        <r>
          <rPr>
            <sz val="10"/>
            <rFont val="Arial"/>
            <family val="2"/>
          </rPr>
          <t>Ô chỉ tiêu có định dạng số. Đơn vị tính x 1 (hoặc %)</t>
        </r>
      </text>
    </comment>
    <comment ref="D3" authorId="0" shapeId="0" xr:uid="{00000000-0006-0000-0900-000002000000}">
      <text>
        <r>
          <rPr>
            <sz val="10"/>
            <rFont val="Arial"/>
            <family val="2"/>
          </rPr>
          <t>Ô chỉ tiêu có định dạng số. Đơn vị tính x 1 (hoặc %)</t>
        </r>
      </text>
    </comment>
    <comment ref="E3" authorId="0" shapeId="0" xr:uid="{00000000-0006-0000-0900-000003000000}">
      <text>
        <r>
          <rPr>
            <sz val="10"/>
            <rFont val="Arial"/>
            <family val="2"/>
          </rPr>
          <t>Ô chỉ tiêu có định dạng số. Đơn vị tính x 1 (hoặc %)</t>
        </r>
      </text>
    </comment>
    <comment ref="F3" authorId="0" shapeId="0" xr:uid="{00000000-0006-0000-0900-000004000000}">
      <text>
        <r>
          <rPr>
            <sz val="10"/>
            <rFont val="Arial"/>
            <family val="2"/>
          </rPr>
          <t>Ô chỉ tiêu có định dạng số. Đơn vị tính x 1 (hoặc %)</t>
        </r>
      </text>
    </comment>
    <comment ref="G3" authorId="0" shapeId="0" xr:uid="{00000000-0006-0000-0900-000005000000}">
      <text>
        <r>
          <rPr>
            <sz val="10"/>
            <rFont val="Arial"/>
            <family val="2"/>
          </rPr>
          <t>Ô chỉ tiêu có định dạng số. Đơn vị tính x 1 (hoặc %)</t>
        </r>
      </text>
    </comment>
    <comment ref="C4" authorId="0" shapeId="0" xr:uid="{00000000-0006-0000-0900-000006000000}">
      <text>
        <r>
          <rPr>
            <sz val="10"/>
            <rFont val="Arial"/>
            <family val="2"/>
          </rPr>
          <t>Ô chỉ tiêu có định dạng số. Đơn vị tính x 1 (hoặc %)</t>
        </r>
      </text>
    </comment>
    <comment ref="D4" authorId="0" shapeId="0" xr:uid="{00000000-0006-0000-0900-000007000000}">
      <text>
        <r>
          <rPr>
            <sz val="10"/>
            <rFont val="Arial"/>
            <family val="2"/>
          </rPr>
          <t>Ô chỉ tiêu có định dạng số. Đơn vị tính x 1 (hoặc %)</t>
        </r>
      </text>
    </comment>
    <comment ref="E4" authorId="0" shapeId="0" xr:uid="{00000000-0006-0000-0900-000008000000}">
      <text>
        <r>
          <rPr>
            <sz val="10"/>
            <rFont val="Arial"/>
            <family val="2"/>
          </rPr>
          <t>Ô chỉ tiêu có định dạng số. Đơn vị tính x 1 (hoặc %)</t>
        </r>
      </text>
    </comment>
    <comment ref="F4" authorId="0" shapeId="0" xr:uid="{00000000-0006-0000-0900-000009000000}">
      <text>
        <r>
          <rPr>
            <sz val="10"/>
            <rFont val="Arial"/>
            <family val="2"/>
          </rPr>
          <t>Ô chỉ tiêu có định dạng số. Đơn vị tính x 1 (hoặc %)</t>
        </r>
      </text>
    </comment>
    <comment ref="G4" authorId="0" shapeId="0" xr:uid="{00000000-0006-0000-0900-00000A000000}">
      <text>
        <r>
          <rPr>
            <sz val="10"/>
            <rFont val="Arial"/>
            <family val="2"/>
          </rPr>
          <t>Ô chỉ tiêu có định dạng số. Đơn vị tính x 1 (hoặc %)</t>
        </r>
      </text>
    </comment>
    <comment ref="C5" authorId="0" shapeId="0" xr:uid="{00000000-0006-0000-0900-00000B000000}">
      <text>
        <r>
          <rPr>
            <sz val="10"/>
            <rFont val="Arial"/>
            <family val="2"/>
          </rPr>
          <t>Ô chỉ tiêu có định dạng số. Đơn vị tính x 1 (hoặc %)</t>
        </r>
      </text>
    </comment>
    <comment ref="D5" authorId="0" shapeId="0" xr:uid="{00000000-0006-0000-0900-00000C000000}">
      <text>
        <r>
          <rPr>
            <sz val="10"/>
            <rFont val="Arial"/>
            <family val="2"/>
          </rPr>
          <t>Ô chỉ tiêu có định dạng số. Đơn vị tính x 1 (hoặc %)</t>
        </r>
      </text>
    </comment>
    <comment ref="E5" authorId="0" shapeId="0" xr:uid="{00000000-0006-0000-0900-00000D000000}">
      <text>
        <r>
          <rPr>
            <sz val="10"/>
            <rFont val="Arial"/>
            <family val="2"/>
          </rPr>
          <t>Ô chỉ tiêu có định dạng số. Đơn vị tính x 1 (hoặc %)</t>
        </r>
      </text>
    </comment>
    <comment ref="F5" authorId="0" shapeId="0" xr:uid="{00000000-0006-0000-0900-00000E000000}">
      <text>
        <r>
          <rPr>
            <sz val="10"/>
            <rFont val="Arial"/>
            <family val="2"/>
          </rPr>
          <t>Ô chỉ tiêu có định dạng số. Đơn vị tính x 1 (hoặc %)</t>
        </r>
      </text>
    </comment>
    <comment ref="G5" authorId="0" shapeId="0" xr:uid="{00000000-0006-0000-0900-00000F000000}">
      <text>
        <r>
          <rPr>
            <sz val="10"/>
            <rFont val="Arial"/>
            <family val="2"/>
          </rPr>
          <t>Ô chỉ tiêu có định dạng số. Đơn vị tính x 1 (hoặc %)</t>
        </r>
      </text>
    </comment>
    <comment ref="C6" authorId="0" shapeId="0" xr:uid="{00000000-0006-0000-0900-000010000000}">
      <text>
        <r>
          <rPr>
            <sz val="10"/>
            <rFont val="Arial"/>
            <family val="2"/>
          </rPr>
          <t>Ô chỉ tiêu có định dạng số. Đơn vị tính x 1 (hoặc %)</t>
        </r>
      </text>
    </comment>
    <comment ref="D6" authorId="0" shapeId="0" xr:uid="{00000000-0006-0000-0900-000011000000}">
      <text>
        <r>
          <rPr>
            <sz val="10"/>
            <rFont val="Arial"/>
            <family val="2"/>
          </rPr>
          <t>Ô chỉ tiêu có định dạng số. Đơn vị tính x 1 (hoặc %)</t>
        </r>
      </text>
    </comment>
    <comment ref="E6" authorId="0" shapeId="0" xr:uid="{00000000-0006-0000-0900-000012000000}">
      <text>
        <r>
          <rPr>
            <sz val="10"/>
            <rFont val="Arial"/>
            <family val="2"/>
          </rPr>
          <t>Ô chỉ tiêu có định dạng số. Đơn vị tính x 1 (hoặc %)</t>
        </r>
      </text>
    </comment>
    <comment ref="F6" authorId="0" shapeId="0" xr:uid="{00000000-0006-0000-0900-000013000000}">
      <text>
        <r>
          <rPr>
            <sz val="10"/>
            <rFont val="Arial"/>
            <family val="2"/>
          </rPr>
          <t>Ô chỉ tiêu có định dạng số. Đơn vị tính x 1 (hoặc %)</t>
        </r>
      </text>
    </comment>
    <comment ref="G6" authorId="0" shapeId="0" xr:uid="{00000000-0006-0000-0900-000014000000}">
      <text>
        <r>
          <rPr>
            <sz val="10"/>
            <rFont val="Arial"/>
            <family val="2"/>
          </rPr>
          <t>Ô chỉ tiêu có định dạng số. Đơn vị tính x 1 (hoặc %)</t>
        </r>
      </text>
    </comment>
    <comment ref="A8" authorId="0" shapeId="0" xr:uid="{00000000-0006-0000-0900-000015000000}">
      <text>
        <r>
          <rPr>
            <sz val="10"/>
            <rFont val="Arial"/>
            <family val="2"/>
          </rPr>
          <t>Ô chỉ tiêu có định dạng ký tự
Dữ liệu động đầu vào hợp lệ khi chỉ được thêm dòng trên ô này.</t>
        </r>
      </text>
    </comment>
    <comment ref="B8" authorId="0" shapeId="0" xr:uid="{00000000-0006-0000-0900-000016000000}">
      <text>
        <r>
          <rPr>
            <sz val="10"/>
            <rFont val="Arial"/>
            <family val="2"/>
          </rPr>
          <t>Ô chỉ tiêu có định dạng ký tự
Dữ liệu động đầu vào hợp lệ khi chỉ được thêm dòng trên ô này.</t>
        </r>
      </text>
    </comment>
    <comment ref="C8" authorId="0" shapeId="0" xr:uid="{00000000-0006-0000-0900-000017000000}">
      <text>
        <r>
          <rPr>
            <sz val="10"/>
            <rFont val="Arial"/>
            <family val="2"/>
          </rPr>
          <t>Ô chỉ tiêu có định dạng số. Đơn vị tính x 1 (hoặc %)
Dữ liệu động đầu vào hợp lệ khi chỉ được thêm dòng trên ô này.</t>
        </r>
      </text>
    </comment>
    <comment ref="D8" authorId="0" shapeId="0" xr:uid="{00000000-0006-0000-0900-000018000000}">
      <text>
        <r>
          <rPr>
            <sz val="10"/>
            <rFont val="Arial"/>
            <family val="2"/>
          </rPr>
          <t>Ô chỉ tiêu có định dạng số. Đơn vị tính x 1 (hoặc %)
Dữ liệu động đầu vào hợp lệ khi chỉ được thêm dòng trên ô này.</t>
        </r>
      </text>
    </comment>
    <comment ref="E8" authorId="0" shapeId="0" xr:uid="{00000000-0006-0000-0900-000019000000}">
      <text>
        <r>
          <rPr>
            <sz val="10"/>
            <rFont val="Arial"/>
            <family val="2"/>
          </rPr>
          <t>Ô chỉ tiêu có định dạng số. Đơn vị tính x 1 (hoặc %)
Dữ liệu động đầu vào hợp lệ khi chỉ được thêm dòng trên ô này.</t>
        </r>
      </text>
    </comment>
    <comment ref="F8" authorId="0" shapeId="0" xr:uid="{00000000-0006-0000-0900-00001A000000}">
      <text>
        <r>
          <rPr>
            <sz val="10"/>
            <rFont val="Arial"/>
            <family val="2"/>
          </rPr>
          <t>Ô chỉ tiêu có định dạng số. Đơn vị tính x 1 (hoặc %)
Dữ liệu động đầu vào hợp lệ khi chỉ được thêm dòng trên ô này.</t>
        </r>
      </text>
    </comment>
    <comment ref="G8" authorId="0" shapeId="0" xr:uid="{00000000-0006-0000-0900-00001B000000}">
      <text>
        <r>
          <rPr>
            <sz val="10"/>
            <rFont val="Arial"/>
            <family val="2"/>
          </rPr>
          <t>Ô chỉ tiêu có định dạng số. Đơn vị tính x 1 (hoặc %)
Dữ liệu động đầu vào hợp lệ khi chỉ được thêm dòng trên ô này.</t>
        </r>
      </text>
    </comment>
    <comment ref="C9" authorId="0" shapeId="0" xr:uid="{00000000-0006-0000-0900-00001C000000}">
      <text>
        <r>
          <rPr>
            <sz val="10"/>
            <rFont val="Arial"/>
            <family val="2"/>
          </rPr>
          <t>Ô chỉ tiêu có định dạng số. Đơn vị tính x 1 (hoặc %)</t>
        </r>
      </text>
    </comment>
    <comment ref="D9" authorId="0" shapeId="0" xr:uid="{00000000-0006-0000-0900-00001D000000}">
      <text>
        <r>
          <rPr>
            <sz val="10"/>
            <rFont val="Arial"/>
            <family val="2"/>
          </rPr>
          <t>Ô chỉ tiêu có định dạng số. Đơn vị tính x 1 (hoặc %)</t>
        </r>
      </text>
    </comment>
    <comment ref="E9" authorId="0" shapeId="0" xr:uid="{00000000-0006-0000-0900-00001E000000}">
      <text>
        <r>
          <rPr>
            <sz val="10"/>
            <rFont val="Arial"/>
            <family val="2"/>
          </rPr>
          <t>Ô chỉ tiêu có định dạng số. Đơn vị tính x 1 (hoặc %)</t>
        </r>
      </text>
    </comment>
    <comment ref="F9" authorId="0" shapeId="0" xr:uid="{00000000-0006-0000-0900-00001F000000}">
      <text>
        <r>
          <rPr>
            <sz val="10"/>
            <rFont val="Arial"/>
            <family val="2"/>
          </rPr>
          <t>Ô chỉ tiêu có định dạng số. Đơn vị tính x 1 (hoặc %)</t>
        </r>
      </text>
    </comment>
    <comment ref="G9" authorId="0" shapeId="0" xr:uid="{00000000-0006-0000-0900-000020000000}">
      <text>
        <r>
          <rPr>
            <sz val="10"/>
            <rFont val="Arial"/>
            <family val="2"/>
          </rPr>
          <t>Ô chỉ tiêu có định dạng số. Đơn vị tính x 1 (hoặc %)</t>
        </r>
      </text>
    </comment>
    <comment ref="A11" authorId="0" shapeId="0" xr:uid="{00000000-0006-0000-0900-000021000000}">
      <text>
        <r>
          <rPr>
            <sz val="10"/>
            <rFont val="Arial"/>
            <family val="2"/>
          </rPr>
          <t>Ô chỉ tiêu có định dạng ký tự
Dữ liệu động đầu vào hợp lệ khi chỉ được thêm dòng trên ô này.</t>
        </r>
      </text>
    </comment>
    <comment ref="B11" authorId="0" shapeId="0" xr:uid="{00000000-0006-0000-0900-000022000000}">
      <text>
        <r>
          <rPr>
            <sz val="10"/>
            <rFont val="Arial"/>
            <family val="2"/>
          </rPr>
          <t>Ô chỉ tiêu có định dạng ký tự
Dữ liệu động đầu vào hợp lệ khi chỉ được thêm dòng trên ô này.</t>
        </r>
      </text>
    </comment>
    <comment ref="C11" authorId="0" shapeId="0" xr:uid="{00000000-0006-0000-0900-000023000000}">
      <text>
        <r>
          <rPr>
            <sz val="10"/>
            <rFont val="Arial"/>
            <family val="2"/>
          </rPr>
          <t>Ô chỉ tiêu có định dạng số. Đơn vị tính x 1 (hoặc %)
Dữ liệu động đầu vào hợp lệ khi chỉ được thêm dòng trên ô này.</t>
        </r>
      </text>
    </comment>
    <comment ref="D11" authorId="0" shapeId="0" xr:uid="{00000000-0006-0000-0900-000024000000}">
      <text>
        <r>
          <rPr>
            <sz val="10"/>
            <rFont val="Arial"/>
            <family val="2"/>
          </rPr>
          <t>Ô chỉ tiêu có định dạng số. Đơn vị tính x 1 (hoặc %)
Dữ liệu động đầu vào hợp lệ khi chỉ được thêm dòng trên ô này.</t>
        </r>
      </text>
    </comment>
    <comment ref="E11" authorId="0" shapeId="0" xr:uid="{00000000-0006-0000-0900-000025000000}">
      <text>
        <r>
          <rPr>
            <sz val="10"/>
            <rFont val="Arial"/>
            <family val="2"/>
          </rPr>
          <t>Ô chỉ tiêu có định dạng số. Đơn vị tính x 1 (hoặc %)
Dữ liệu động đầu vào hợp lệ khi chỉ được thêm dòng trên ô này.</t>
        </r>
      </text>
    </comment>
    <comment ref="F11" authorId="0" shapeId="0" xr:uid="{00000000-0006-0000-0900-000026000000}">
      <text>
        <r>
          <rPr>
            <sz val="10"/>
            <rFont val="Arial"/>
            <family val="2"/>
          </rPr>
          <t>Ô chỉ tiêu có định dạng số. Đơn vị tính x 1 (hoặc %)
Dữ liệu động đầu vào hợp lệ khi chỉ được thêm dòng trên ô này.</t>
        </r>
      </text>
    </comment>
    <comment ref="G11" authorId="0" shapeId="0" xr:uid="{00000000-0006-0000-0900-000027000000}">
      <text>
        <r>
          <rPr>
            <sz val="10"/>
            <rFont val="Arial"/>
            <family val="2"/>
          </rPr>
          <t>Ô chỉ tiêu có định dạng số. Đơn vị tính x 1 (hoặc %)
Dữ liệu động đầu vào hợp lệ khi chỉ được thêm dòng trên ô này.</t>
        </r>
      </text>
    </comment>
    <comment ref="A13" authorId="0" shapeId="0" xr:uid="{00000000-0006-0000-0900-000028000000}">
      <text>
        <r>
          <rPr>
            <sz val="10"/>
            <rFont val="Arial"/>
            <family val="2"/>
          </rPr>
          <t>Ô chỉ tiêu có định dạng ký tự
Dữ liệu động đầu vào hợp lệ khi chỉ được thêm dòng trên ô này.</t>
        </r>
      </text>
    </comment>
    <comment ref="B13" authorId="0" shapeId="0" xr:uid="{00000000-0006-0000-0900-000029000000}">
      <text>
        <r>
          <rPr>
            <sz val="10"/>
            <rFont val="Arial"/>
            <family val="2"/>
          </rPr>
          <t>Ô chỉ tiêu có định dạng ký tự
Dữ liệu động đầu vào hợp lệ khi chỉ được thêm dòng trên ô này.</t>
        </r>
      </text>
    </comment>
    <comment ref="C13" authorId="0" shapeId="0" xr:uid="{00000000-0006-0000-0900-00002A000000}">
      <text>
        <r>
          <rPr>
            <sz val="10"/>
            <rFont val="Arial"/>
            <family val="2"/>
          </rPr>
          <t>Ô chỉ tiêu có định dạng số. Đơn vị tính x 1 (hoặc %)
Dữ liệu động đầu vào hợp lệ khi chỉ được thêm dòng trên ô này.</t>
        </r>
      </text>
    </comment>
    <comment ref="D13" authorId="0" shapeId="0" xr:uid="{00000000-0006-0000-0900-00002B000000}">
      <text>
        <r>
          <rPr>
            <sz val="10"/>
            <rFont val="Arial"/>
            <family val="2"/>
          </rPr>
          <t>Ô chỉ tiêu có định dạng số. Đơn vị tính x 1 (hoặc %)
Dữ liệu động đầu vào hợp lệ khi chỉ được thêm dòng trên ô này.</t>
        </r>
      </text>
    </comment>
    <comment ref="E13" authorId="0" shapeId="0" xr:uid="{00000000-0006-0000-0900-00002C000000}">
      <text>
        <r>
          <rPr>
            <sz val="10"/>
            <rFont val="Arial"/>
            <family val="2"/>
          </rPr>
          <t>Ô chỉ tiêu có định dạng số. Đơn vị tính x 1 (hoặc %)
Dữ liệu động đầu vào hợp lệ khi chỉ được thêm dòng trên ô này.</t>
        </r>
      </text>
    </comment>
    <comment ref="F13" authorId="0" shapeId="0" xr:uid="{00000000-0006-0000-0900-00002D000000}">
      <text>
        <r>
          <rPr>
            <sz val="10"/>
            <rFont val="Arial"/>
            <family val="2"/>
          </rPr>
          <t>Ô chỉ tiêu có định dạng số. Đơn vị tính x 1 (hoặc %)
Dữ liệu động đầu vào hợp lệ khi chỉ được thêm dòng trên ô này.</t>
        </r>
      </text>
    </comment>
    <comment ref="G13" authorId="0" shapeId="0" xr:uid="{00000000-0006-0000-0900-00002E000000}">
      <text>
        <r>
          <rPr>
            <sz val="10"/>
            <rFont val="Arial"/>
            <family val="2"/>
          </rPr>
          <t>Ô chỉ tiêu có định dạng số. Đơn vị tính x 1 (hoặc %)
Dữ liệu động đầu vào hợp lệ khi chỉ được thêm dòng trên ô này.</t>
        </r>
      </text>
    </comment>
    <comment ref="C14" authorId="0" shapeId="0" xr:uid="{00000000-0006-0000-0900-00002F000000}">
      <text>
        <r>
          <rPr>
            <sz val="10"/>
            <rFont val="Arial"/>
            <family val="2"/>
          </rPr>
          <t>Ô chỉ tiêu có định dạng số. Đơn vị tính x 1 (hoặc %)</t>
        </r>
      </text>
    </comment>
    <comment ref="D14" authorId="0" shapeId="0" xr:uid="{00000000-0006-0000-0900-000030000000}">
      <text>
        <r>
          <rPr>
            <sz val="10"/>
            <rFont val="Arial"/>
            <family val="2"/>
          </rPr>
          <t>Ô chỉ tiêu có định dạng số. Đơn vị tính x 1 (hoặc %)</t>
        </r>
      </text>
    </comment>
    <comment ref="E14" authorId="0" shapeId="0" xr:uid="{00000000-0006-0000-0900-000031000000}">
      <text>
        <r>
          <rPr>
            <sz val="10"/>
            <rFont val="Arial"/>
            <family val="2"/>
          </rPr>
          <t>Ô chỉ tiêu có định dạng số. Đơn vị tính x 1 (hoặc %)</t>
        </r>
      </text>
    </comment>
    <comment ref="F14" authorId="0" shapeId="0" xr:uid="{00000000-0006-0000-0900-000032000000}">
      <text>
        <r>
          <rPr>
            <sz val="10"/>
            <rFont val="Arial"/>
            <family val="2"/>
          </rPr>
          <t>Ô chỉ tiêu có định dạng số. Đơn vị tính x 1 (hoặc %)</t>
        </r>
      </text>
    </comment>
    <comment ref="G14" authorId="0" shapeId="0" xr:uid="{00000000-0006-0000-0900-000033000000}">
      <text>
        <r>
          <rPr>
            <sz val="10"/>
            <rFont val="Arial"/>
            <family val="2"/>
          </rPr>
          <t>Ô chỉ tiêu có định dạng số. Đơn vị tính x 1 (hoặc %)</t>
        </r>
      </text>
    </comment>
    <comment ref="C15" authorId="0" shapeId="0" xr:uid="{00000000-0006-0000-0900-000034000000}">
      <text>
        <r>
          <rPr>
            <sz val="10"/>
            <rFont val="Arial"/>
            <family val="2"/>
          </rPr>
          <t>Ô chỉ tiêu có định dạng số. Đơn vị tính x 1 (hoặc %)</t>
        </r>
      </text>
    </comment>
    <comment ref="D15" authorId="0" shapeId="0" xr:uid="{00000000-0006-0000-0900-000035000000}">
      <text>
        <r>
          <rPr>
            <sz val="10"/>
            <rFont val="Arial"/>
            <family val="2"/>
          </rPr>
          <t>Ô chỉ tiêu có định dạng số. Đơn vị tính x 1 (hoặc %)</t>
        </r>
      </text>
    </comment>
    <comment ref="E15" authorId="0" shapeId="0" xr:uid="{00000000-0006-0000-0900-000036000000}">
      <text>
        <r>
          <rPr>
            <sz val="10"/>
            <rFont val="Arial"/>
            <family val="2"/>
          </rPr>
          <t>Ô chỉ tiêu có định dạng số. Đơn vị tính x 1 (hoặc %)</t>
        </r>
      </text>
    </comment>
    <comment ref="F15" authorId="0" shapeId="0" xr:uid="{00000000-0006-0000-0900-000037000000}">
      <text>
        <r>
          <rPr>
            <sz val="10"/>
            <rFont val="Arial"/>
            <family val="2"/>
          </rPr>
          <t>Ô chỉ tiêu có định dạng số. Đơn vị tính x 1 (hoặc %)</t>
        </r>
      </text>
    </comment>
    <comment ref="G15" authorId="0" shapeId="0" xr:uid="{00000000-0006-0000-0900-000038000000}">
      <text>
        <r>
          <rPr>
            <sz val="10"/>
            <rFont val="Arial"/>
            <family val="2"/>
          </rPr>
          <t>Ô chỉ tiêu có định dạng số. Đơn vị tính x 1 (hoặc %)</t>
        </r>
      </text>
    </comment>
    <comment ref="C16" authorId="0" shapeId="0" xr:uid="{00000000-0006-0000-0900-000039000000}">
      <text>
        <r>
          <rPr>
            <sz val="10"/>
            <rFont val="Arial"/>
            <family val="2"/>
          </rPr>
          <t>Ô chỉ tiêu có định dạng số. Đơn vị tính x 1 (hoặc %)</t>
        </r>
      </text>
    </comment>
    <comment ref="D16" authorId="0" shapeId="0" xr:uid="{00000000-0006-0000-0900-00003A000000}">
      <text>
        <r>
          <rPr>
            <sz val="10"/>
            <rFont val="Arial"/>
            <family val="2"/>
          </rPr>
          <t>Ô chỉ tiêu có định dạng số. Đơn vị tính x 1 (hoặc %)</t>
        </r>
      </text>
    </comment>
    <comment ref="E16" authorId="0" shapeId="0" xr:uid="{00000000-0006-0000-0900-00003B000000}">
      <text>
        <r>
          <rPr>
            <sz val="10"/>
            <rFont val="Arial"/>
            <family val="2"/>
          </rPr>
          <t>Ô chỉ tiêu có định dạng số. Đơn vị tính x 1 (hoặc %)</t>
        </r>
      </text>
    </comment>
    <comment ref="F16" authorId="0" shapeId="0" xr:uid="{00000000-0006-0000-0900-00003C000000}">
      <text>
        <r>
          <rPr>
            <sz val="10"/>
            <rFont val="Arial"/>
            <family val="2"/>
          </rPr>
          <t>Ô chỉ tiêu có định dạng số. Đơn vị tính x 1 (hoặc %)</t>
        </r>
      </text>
    </comment>
    <comment ref="G16" authorId="0" shapeId="0" xr:uid="{00000000-0006-0000-0900-00003D000000}">
      <text>
        <r>
          <rPr>
            <sz val="10"/>
            <rFont val="Arial"/>
            <family val="2"/>
          </rPr>
          <t>Ô chỉ tiêu có định dạng số. Đơn vị tính x 1 (hoặc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A00-000001000000}">
      <text>
        <r>
          <rPr>
            <sz val="10"/>
            <rFont val="Arial"/>
            <family val="2"/>
          </rPr>
          <t>Ô chỉ tiêu có định dạng số. Đơn vị tính x 1 (hoặc %)</t>
        </r>
      </text>
    </comment>
    <comment ref="D3" authorId="0" shapeId="0" xr:uid="{00000000-0006-0000-0A00-000002000000}">
      <text>
        <r>
          <rPr>
            <sz val="10"/>
            <rFont val="Arial"/>
            <family val="2"/>
          </rPr>
          <t>Ô chỉ tiêu có định dạng số. Đơn vị tính x 1 (hoặc %)</t>
        </r>
      </text>
    </comment>
    <comment ref="E3" authorId="0" shapeId="0" xr:uid="{00000000-0006-0000-0A00-000003000000}">
      <text>
        <r>
          <rPr>
            <sz val="10"/>
            <rFont val="Arial"/>
            <family val="2"/>
          </rPr>
          <t>Ô chỉ tiêu có định dạng số. Đơn vị tính x 1 (hoặc %)</t>
        </r>
      </text>
    </comment>
    <comment ref="F3" authorId="0" shapeId="0" xr:uid="{00000000-0006-0000-0A00-000004000000}">
      <text>
        <r>
          <rPr>
            <sz val="10"/>
            <rFont val="Arial"/>
            <family val="2"/>
          </rPr>
          <t>Ô chỉ tiêu có định dạng số. Đơn vị tính x 1 (hoặc %)</t>
        </r>
      </text>
    </comment>
    <comment ref="G3" authorId="0" shapeId="0" xr:uid="{00000000-0006-0000-0A00-000005000000}">
      <text>
        <r>
          <rPr>
            <sz val="10"/>
            <rFont val="Arial"/>
            <family val="2"/>
          </rPr>
          <t>Ô chỉ tiêu có định dạng số. Đơn vị tính x 1 (hoặc %)</t>
        </r>
      </text>
    </comment>
    <comment ref="H3" authorId="0" shapeId="0" xr:uid="{00000000-0006-0000-0A00-000006000000}">
      <text>
        <r>
          <rPr>
            <sz val="10"/>
            <rFont val="Arial"/>
            <family val="2"/>
          </rPr>
          <t>Ô chỉ tiêu có định dạng số. Đơn vị tính x 1 (hoặc %)</t>
        </r>
      </text>
    </comment>
    <comment ref="A5" authorId="0" shapeId="0" xr:uid="{00000000-0006-0000-0A00-000007000000}">
      <text>
        <r>
          <rPr>
            <sz val="10"/>
            <rFont val="Arial"/>
            <family val="2"/>
          </rPr>
          <t>Ô chỉ tiêu có định dạng ký tự
Dữ liệu động đầu vào hợp lệ khi chỉ được thêm dòng trên ô này.</t>
        </r>
      </text>
    </comment>
    <comment ref="B5" authorId="0" shapeId="0" xr:uid="{00000000-0006-0000-0A00-000008000000}">
      <text>
        <r>
          <rPr>
            <sz val="10"/>
            <rFont val="Arial"/>
            <family val="2"/>
          </rPr>
          <t>Ô chỉ tiêu có định dạng ký tự
Dữ liệu động đầu vào hợp lệ khi chỉ được thêm dòng trên ô này.</t>
        </r>
      </text>
    </comment>
    <comment ref="C5" authorId="0" shapeId="0" xr:uid="{00000000-0006-0000-0A00-000009000000}">
      <text>
        <r>
          <rPr>
            <sz val="10"/>
            <rFont val="Arial"/>
            <family val="2"/>
          </rPr>
          <t>Ô chỉ tiêu có định dạng số. Đơn vị tính x 1 (hoặc %)
Dữ liệu động đầu vào hợp lệ khi chỉ được thêm dòng trên ô này.</t>
        </r>
      </text>
    </comment>
    <comment ref="D5" authorId="0" shapeId="0" xr:uid="{00000000-0006-0000-0A00-00000A000000}">
      <text>
        <r>
          <rPr>
            <sz val="10"/>
            <rFont val="Arial"/>
            <family val="2"/>
          </rPr>
          <t>Ô chỉ tiêu có định dạng số. Đơn vị tính x 1 (hoặc %)
Dữ liệu động đầu vào hợp lệ khi chỉ được thêm dòng trên ô này.</t>
        </r>
      </text>
    </comment>
    <comment ref="E5" authorId="0" shapeId="0" xr:uid="{00000000-0006-0000-0A00-00000B000000}">
      <text>
        <r>
          <rPr>
            <sz val="10"/>
            <rFont val="Arial"/>
            <family val="2"/>
          </rPr>
          <t>Ô chỉ tiêu có định dạng số. Đơn vị tính x 1 (hoặc %)
Dữ liệu động đầu vào hợp lệ khi chỉ được thêm dòng trên ô này.</t>
        </r>
      </text>
    </comment>
    <comment ref="F5" authorId="0" shapeId="0" xr:uid="{00000000-0006-0000-0A00-00000C000000}">
      <text>
        <r>
          <rPr>
            <sz val="10"/>
            <rFont val="Arial"/>
            <family val="2"/>
          </rPr>
          <t>Ô chỉ tiêu có định dạng số. Đơn vị tính x 1 (hoặc %)
Dữ liệu động đầu vào hợp lệ khi chỉ được thêm dòng trên ô này.</t>
        </r>
      </text>
    </comment>
    <comment ref="G5" authorId="0" shapeId="0" xr:uid="{00000000-0006-0000-0A00-00000D000000}">
      <text>
        <r>
          <rPr>
            <sz val="10"/>
            <rFont val="Arial"/>
            <family val="2"/>
          </rPr>
          <t>Ô chỉ tiêu có định dạng số. Đơn vị tính x 1 (hoặc %)
Dữ liệu động đầu vào hợp lệ khi chỉ được thêm dòng trên ô này.</t>
        </r>
      </text>
    </comment>
    <comment ref="H5" authorId="0" shapeId="0" xr:uid="{00000000-0006-0000-0A00-00000E000000}">
      <text>
        <r>
          <rPr>
            <sz val="10"/>
            <rFont val="Arial"/>
            <family val="2"/>
          </rPr>
          <t>Ô chỉ tiêu có định dạng số. Đơn vị tính x 1 (hoặc %)
Dữ liệu động đầu vào hợp lệ khi chỉ được thêm dòng trên ô này.</t>
        </r>
      </text>
    </comment>
    <comment ref="C6" authorId="0" shapeId="0" xr:uid="{00000000-0006-0000-0A00-00000F000000}">
      <text>
        <r>
          <rPr>
            <sz val="10"/>
            <rFont val="Arial"/>
            <family val="2"/>
          </rPr>
          <t>Ô chỉ tiêu có định dạng số. Đơn vị tính x 1 (hoặc %)</t>
        </r>
      </text>
    </comment>
    <comment ref="D6" authorId="0" shapeId="0" xr:uid="{00000000-0006-0000-0A00-000010000000}">
      <text>
        <r>
          <rPr>
            <sz val="10"/>
            <rFont val="Arial"/>
            <family val="2"/>
          </rPr>
          <t>Ô chỉ tiêu có định dạng số. Đơn vị tính x 1 (hoặc %)</t>
        </r>
      </text>
    </comment>
    <comment ref="E6" authorId="0" shapeId="0" xr:uid="{00000000-0006-0000-0A00-000011000000}">
      <text>
        <r>
          <rPr>
            <sz val="10"/>
            <rFont val="Arial"/>
            <family val="2"/>
          </rPr>
          <t>Ô chỉ tiêu có định dạng số. Đơn vị tính x 1 (hoặc %)</t>
        </r>
      </text>
    </comment>
    <comment ref="F6" authorId="0" shapeId="0" xr:uid="{00000000-0006-0000-0A00-000012000000}">
      <text>
        <r>
          <rPr>
            <sz val="10"/>
            <rFont val="Arial"/>
            <family val="2"/>
          </rPr>
          <t>Ô chỉ tiêu có định dạng số. Đơn vị tính x 1 (hoặc %)</t>
        </r>
      </text>
    </comment>
    <comment ref="G6" authorId="0" shapeId="0" xr:uid="{00000000-0006-0000-0A00-000013000000}">
      <text>
        <r>
          <rPr>
            <sz val="10"/>
            <rFont val="Arial"/>
            <family val="2"/>
          </rPr>
          <t>Ô chỉ tiêu có định dạng số. Đơn vị tính x 1 (hoặc %)</t>
        </r>
      </text>
    </comment>
    <comment ref="H6" authorId="0" shapeId="0" xr:uid="{00000000-0006-0000-0A00-000014000000}">
      <text>
        <r>
          <rPr>
            <sz val="10"/>
            <rFont val="Arial"/>
            <family val="2"/>
          </rPr>
          <t>Ô chỉ tiêu có định dạng số. Đơn vị tính x 1 (hoặc %)</t>
        </r>
      </text>
    </comment>
    <comment ref="A8" authorId="0" shapeId="0" xr:uid="{00000000-0006-0000-0A00-000015000000}">
      <text>
        <r>
          <rPr>
            <sz val="10"/>
            <rFont val="Arial"/>
            <family val="2"/>
          </rPr>
          <t>Ô chỉ tiêu có định dạng ký tự
Dữ liệu động đầu vào hợp lệ khi chỉ được thêm dòng trên ô này.</t>
        </r>
      </text>
    </comment>
    <comment ref="B8" authorId="0" shapeId="0" xr:uid="{00000000-0006-0000-0A00-000016000000}">
      <text>
        <r>
          <rPr>
            <sz val="10"/>
            <rFont val="Arial"/>
            <family val="2"/>
          </rPr>
          <t>Ô chỉ tiêu có định dạng ký tự
Dữ liệu động đầu vào hợp lệ khi chỉ được thêm dòng trên ô này.</t>
        </r>
      </text>
    </comment>
    <comment ref="C8" authorId="0" shapeId="0" xr:uid="{00000000-0006-0000-0A00-000017000000}">
      <text>
        <r>
          <rPr>
            <sz val="10"/>
            <rFont val="Arial"/>
            <family val="2"/>
          </rPr>
          <t>Ô chỉ tiêu có định dạng số. Đơn vị tính x 1 (hoặc %)
Dữ liệu động đầu vào hợp lệ khi chỉ được thêm dòng trên ô này.</t>
        </r>
      </text>
    </comment>
    <comment ref="D8" authorId="0" shapeId="0" xr:uid="{00000000-0006-0000-0A00-000018000000}">
      <text>
        <r>
          <rPr>
            <sz val="10"/>
            <rFont val="Arial"/>
            <family val="2"/>
          </rPr>
          <t>Ô chỉ tiêu có định dạng số. Đơn vị tính x 1 (hoặc %)
Dữ liệu động đầu vào hợp lệ khi chỉ được thêm dòng trên ô này.</t>
        </r>
      </text>
    </comment>
    <comment ref="E8" authorId="0" shapeId="0" xr:uid="{00000000-0006-0000-0A00-000019000000}">
      <text>
        <r>
          <rPr>
            <sz val="10"/>
            <rFont val="Arial"/>
            <family val="2"/>
          </rPr>
          <t>Ô chỉ tiêu có định dạng số. Đơn vị tính x 1 (hoặc %)
Dữ liệu động đầu vào hợp lệ khi chỉ được thêm dòng trên ô này.</t>
        </r>
      </text>
    </comment>
    <comment ref="F8" authorId="0" shapeId="0" xr:uid="{00000000-0006-0000-0A00-00001A000000}">
      <text>
        <r>
          <rPr>
            <sz val="10"/>
            <rFont val="Arial"/>
            <family val="2"/>
          </rPr>
          <t>Ô chỉ tiêu có định dạng số. Đơn vị tính x 1 (hoặc %)
Dữ liệu động đầu vào hợp lệ khi chỉ được thêm dòng trên ô này.</t>
        </r>
      </text>
    </comment>
    <comment ref="G8" authorId="0" shapeId="0" xr:uid="{00000000-0006-0000-0A00-00001B000000}">
      <text>
        <r>
          <rPr>
            <sz val="10"/>
            <rFont val="Arial"/>
            <family val="2"/>
          </rPr>
          <t>Ô chỉ tiêu có định dạng số. Đơn vị tính x 1 (hoặc %)
Dữ liệu động đầu vào hợp lệ khi chỉ được thêm dòng trên ô này.</t>
        </r>
      </text>
    </comment>
    <comment ref="H8" authorId="0" shapeId="0" xr:uid="{00000000-0006-0000-0A00-00001C000000}">
      <text>
        <r>
          <rPr>
            <sz val="10"/>
            <rFont val="Arial"/>
            <family val="2"/>
          </rPr>
          <t>Ô chỉ tiêu có định dạng số. Đơn vị tính x 1 (hoặc %)
Dữ liệu động đầu vào hợp lệ khi chỉ được thêm dòng trên ô này.</t>
        </r>
      </text>
    </comment>
    <comment ref="C9" authorId="0" shapeId="0" xr:uid="{00000000-0006-0000-0A00-00001D000000}">
      <text>
        <r>
          <rPr>
            <sz val="10"/>
            <rFont val="Arial"/>
            <family val="2"/>
          </rPr>
          <t>Ô chỉ tiêu có định dạng số. Đơn vị tính x 1 (hoặc %)</t>
        </r>
      </text>
    </comment>
    <comment ref="D9" authorId="0" shapeId="0" xr:uid="{00000000-0006-0000-0A00-00001E000000}">
      <text>
        <r>
          <rPr>
            <sz val="10"/>
            <rFont val="Arial"/>
            <family val="2"/>
          </rPr>
          <t>Ô chỉ tiêu có định dạng số. Đơn vị tính x 1 (hoặc %)</t>
        </r>
      </text>
    </comment>
    <comment ref="E9" authorId="0" shapeId="0" xr:uid="{00000000-0006-0000-0A00-00001F000000}">
      <text>
        <r>
          <rPr>
            <sz val="10"/>
            <rFont val="Arial"/>
            <family val="2"/>
          </rPr>
          <t>Ô chỉ tiêu có định dạng số. Đơn vị tính x 1 (hoặc %)</t>
        </r>
      </text>
    </comment>
    <comment ref="F9" authorId="0" shapeId="0" xr:uid="{00000000-0006-0000-0A00-000020000000}">
      <text>
        <r>
          <rPr>
            <sz val="10"/>
            <rFont val="Arial"/>
            <family val="2"/>
          </rPr>
          <t>Ô chỉ tiêu có định dạng số. Đơn vị tính x 1 (hoặc %)</t>
        </r>
      </text>
    </comment>
    <comment ref="G9" authorId="0" shapeId="0" xr:uid="{00000000-0006-0000-0A00-000021000000}">
      <text>
        <r>
          <rPr>
            <sz val="10"/>
            <rFont val="Arial"/>
            <family val="2"/>
          </rPr>
          <t>Ô chỉ tiêu có định dạng số. Đơn vị tính x 1 (hoặc %)</t>
        </r>
      </text>
    </comment>
    <comment ref="H9" authorId="0" shapeId="0" xr:uid="{00000000-0006-0000-0A00-000022000000}">
      <text>
        <r>
          <rPr>
            <sz val="10"/>
            <rFont val="Arial"/>
            <family val="2"/>
          </rPr>
          <t>Ô chỉ tiêu có định dạng số. Đơn vị tính x 1 (hoặc %)</t>
        </r>
      </text>
    </comment>
    <comment ref="A11" authorId="0" shapeId="0" xr:uid="{00000000-0006-0000-0A00-000023000000}">
      <text>
        <r>
          <rPr>
            <sz val="10"/>
            <rFont val="Arial"/>
            <family val="2"/>
          </rPr>
          <t>Ô chỉ tiêu có định dạng ký tự
Dữ liệu động đầu vào hợp lệ khi chỉ được thêm dòng trên ô này.</t>
        </r>
      </text>
    </comment>
    <comment ref="B11" authorId="0" shapeId="0" xr:uid="{00000000-0006-0000-0A00-000024000000}">
      <text>
        <r>
          <rPr>
            <sz val="10"/>
            <rFont val="Arial"/>
            <family val="2"/>
          </rPr>
          <t>Ô chỉ tiêu có định dạng ký tự
Dữ liệu động đầu vào hợp lệ khi chỉ được thêm dòng trên ô này.</t>
        </r>
      </text>
    </comment>
    <comment ref="C11" authorId="0" shapeId="0" xr:uid="{00000000-0006-0000-0A00-000025000000}">
      <text>
        <r>
          <rPr>
            <sz val="10"/>
            <rFont val="Arial"/>
            <family val="2"/>
          </rPr>
          <t>Ô chỉ tiêu có định dạng số. Đơn vị tính x 1 (hoặc %)
Dữ liệu động đầu vào hợp lệ khi chỉ được thêm dòng trên ô này.</t>
        </r>
      </text>
    </comment>
    <comment ref="D11" authorId="0" shapeId="0" xr:uid="{00000000-0006-0000-0A00-000026000000}">
      <text>
        <r>
          <rPr>
            <sz val="10"/>
            <rFont val="Arial"/>
            <family val="2"/>
          </rPr>
          <t>Ô chỉ tiêu có định dạng số. Đơn vị tính x 1 (hoặc %)
Dữ liệu động đầu vào hợp lệ khi chỉ được thêm dòng trên ô này.</t>
        </r>
      </text>
    </comment>
    <comment ref="E11" authorId="0" shapeId="0" xr:uid="{00000000-0006-0000-0A00-000027000000}">
      <text>
        <r>
          <rPr>
            <sz val="10"/>
            <rFont val="Arial"/>
            <family val="2"/>
          </rPr>
          <t>Ô chỉ tiêu có định dạng số. Đơn vị tính x 1 (hoặc %)
Dữ liệu động đầu vào hợp lệ khi chỉ được thêm dòng trên ô này.</t>
        </r>
      </text>
    </comment>
    <comment ref="F11" authorId="0" shapeId="0" xr:uid="{00000000-0006-0000-0A00-000028000000}">
      <text>
        <r>
          <rPr>
            <sz val="10"/>
            <rFont val="Arial"/>
            <family val="2"/>
          </rPr>
          <t>Ô chỉ tiêu có định dạng số. Đơn vị tính x 1 (hoặc %)
Dữ liệu động đầu vào hợp lệ khi chỉ được thêm dòng trên ô này.</t>
        </r>
      </text>
    </comment>
    <comment ref="G11" authorId="0" shapeId="0" xr:uid="{00000000-0006-0000-0A00-000029000000}">
      <text>
        <r>
          <rPr>
            <sz val="10"/>
            <rFont val="Arial"/>
            <family val="2"/>
          </rPr>
          <t>Ô chỉ tiêu có định dạng số. Đơn vị tính x 1 (hoặc %)
Dữ liệu động đầu vào hợp lệ khi chỉ được thêm dòng trên ô này.</t>
        </r>
      </text>
    </comment>
    <comment ref="H11" authorId="0" shapeId="0" xr:uid="{00000000-0006-0000-0A00-00002A000000}">
      <text>
        <r>
          <rPr>
            <sz val="10"/>
            <rFont val="Arial"/>
            <family val="2"/>
          </rPr>
          <t>Ô chỉ tiêu có định dạng số. Đơn vị tính x 1 (hoặc %)
Dữ liệu động đầu vào hợp lệ khi chỉ được thêm dòng trên ô này.</t>
        </r>
      </text>
    </comment>
    <comment ref="C12" authorId="0" shapeId="0" xr:uid="{00000000-0006-0000-0A00-00002B000000}">
      <text>
        <r>
          <rPr>
            <sz val="10"/>
            <rFont val="Arial"/>
            <family val="2"/>
          </rPr>
          <t>Ô chỉ tiêu có định dạng số. Đơn vị tính x 1 (hoặc %)</t>
        </r>
      </text>
    </comment>
    <comment ref="D12" authorId="0" shapeId="0" xr:uid="{00000000-0006-0000-0A00-00002C000000}">
      <text>
        <r>
          <rPr>
            <sz val="10"/>
            <rFont val="Arial"/>
            <family val="2"/>
          </rPr>
          <t>Ô chỉ tiêu có định dạng số. Đơn vị tính x 1 (hoặc %)</t>
        </r>
      </text>
    </comment>
    <comment ref="E12" authorId="0" shapeId="0" xr:uid="{00000000-0006-0000-0A00-00002D000000}">
      <text>
        <r>
          <rPr>
            <sz val="10"/>
            <rFont val="Arial"/>
            <family val="2"/>
          </rPr>
          <t>Ô chỉ tiêu có định dạng số. Đơn vị tính x 1 (hoặc %)</t>
        </r>
      </text>
    </comment>
    <comment ref="F12" authorId="0" shapeId="0" xr:uid="{00000000-0006-0000-0A00-00002E000000}">
      <text>
        <r>
          <rPr>
            <sz val="10"/>
            <rFont val="Arial"/>
            <family val="2"/>
          </rPr>
          <t>Ô chỉ tiêu có định dạng số. Đơn vị tính x 1 (hoặc %)</t>
        </r>
      </text>
    </comment>
    <comment ref="G12" authorId="0" shapeId="0" xr:uid="{00000000-0006-0000-0A00-00002F000000}">
      <text>
        <r>
          <rPr>
            <sz val="10"/>
            <rFont val="Arial"/>
            <family val="2"/>
          </rPr>
          <t>Ô chỉ tiêu có định dạng số. Đơn vị tính x 1 (hoặc %)</t>
        </r>
      </text>
    </comment>
    <comment ref="H12" authorId="0" shapeId="0" xr:uid="{00000000-0006-0000-0A00-000030000000}">
      <text>
        <r>
          <rPr>
            <sz val="10"/>
            <rFont val="Arial"/>
            <family val="2"/>
          </rPr>
          <t>Ô chỉ tiêu có định dạng số. Đơn vị tính x 1 (hoặc %)</t>
        </r>
      </text>
    </comment>
    <comment ref="A14" authorId="0" shapeId="0" xr:uid="{00000000-0006-0000-0A00-000031000000}">
      <text>
        <r>
          <rPr>
            <sz val="10"/>
            <rFont val="Arial"/>
            <family val="2"/>
          </rPr>
          <t>Ô chỉ tiêu có định dạng ký tự
Dữ liệu động đầu vào hợp lệ khi chỉ được thêm dòng trên ô này.</t>
        </r>
      </text>
    </comment>
    <comment ref="B14" authorId="0" shapeId="0" xr:uid="{00000000-0006-0000-0A00-000032000000}">
      <text>
        <r>
          <rPr>
            <sz val="10"/>
            <rFont val="Arial"/>
            <family val="2"/>
          </rPr>
          <t>Ô chỉ tiêu có định dạng ký tự
Dữ liệu động đầu vào hợp lệ khi chỉ được thêm dòng trên ô này.</t>
        </r>
      </text>
    </comment>
    <comment ref="C14" authorId="0" shapeId="0" xr:uid="{00000000-0006-0000-0A00-000033000000}">
      <text>
        <r>
          <rPr>
            <sz val="10"/>
            <rFont val="Arial"/>
            <family val="2"/>
          </rPr>
          <t>Ô chỉ tiêu có định dạng số. Đơn vị tính x 1 (hoặc %)
Dữ liệu động đầu vào hợp lệ khi chỉ được thêm dòng trên ô này.</t>
        </r>
      </text>
    </comment>
    <comment ref="D14" authorId="0" shapeId="0" xr:uid="{00000000-0006-0000-0A00-000034000000}">
      <text>
        <r>
          <rPr>
            <sz val="10"/>
            <rFont val="Arial"/>
            <family val="2"/>
          </rPr>
          <t>Ô chỉ tiêu có định dạng số. Đơn vị tính x 1 (hoặc %)
Dữ liệu động đầu vào hợp lệ khi chỉ được thêm dòng trên ô này.</t>
        </r>
      </text>
    </comment>
    <comment ref="E14" authorId="0" shapeId="0" xr:uid="{00000000-0006-0000-0A00-000035000000}">
      <text>
        <r>
          <rPr>
            <sz val="10"/>
            <rFont val="Arial"/>
            <family val="2"/>
          </rPr>
          <t>Ô chỉ tiêu có định dạng số. Đơn vị tính x 1 (hoặc %)
Dữ liệu động đầu vào hợp lệ khi chỉ được thêm dòng trên ô này.</t>
        </r>
      </text>
    </comment>
    <comment ref="F14" authorId="0" shapeId="0" xr:uid="{00000000-0006-0000-0A00-000036000000}">
      <text>
        <r>
          <rPr>
            <sz val="10"/>
            <rFont val="Arial"/>
            <family val="2"/>
          </rPr>
          <t>Ô chỉ tiêu có định dạng số. Đơn vị tính x 1 (hoặc %)
Dữ liệu động đầu vào hợp lệ khi chỉ được thêm dòng trên ô này.</t>
        </r>
      </text>
    </comment>
    <comment ref="G14" authorId="0" shapeId="0" xr:uid="{00000000-0006-0000-0A00-000037000000}">
      <text>
        <r>
          <rPr>
            <sz val="10"/>
            <rFont val="Arial"/>
            <family val="2"/>
          </rPr>
          <t>Ô chỉ tiêu có định dạng số. Đơn vị tính x 1 (hoặc %)
Dữ liệu động đầu vào hợp lệ khi chỉ được thêm dòng trên ô này.</t>
        </r>
      </text>
    </comment>
    <comment ref="H14" authorId="0" shapeId="0" xr:uid="{00000000-0006-0000-0A00-000038000000}">
      <text>
        <r>
          <rPr>
            <sz val="10"/>
            <rFont val="Arial"/>
            <family val="2"/>
          </rPr>
          <t>Ô chỉ tiêu có định dạng số. Đơn vị tính x 1 (hoặc %)
Dữ liệu động đầu vào hợp lệ khi chỉ được thêm dòng trên ô này.</t>
        </r>
      </text>
    </comment>
    <comment ref="C15" authorId="0" shapeId="0" xr:uid="{00000000-0006-0000-0A00-000039000000}">
      <text>
        <r>
          <rPr>
            <sz val="10"/>
            <rFont val="Arial"/>
            <family val="2"/>
          </rPr>
          <t>Ô chỉ tiêu có định dạng số. Đơn vị tính x 1 (hoặc %)</t>
        </r>
      </text>
    </comment>
    <comment ref="D15" authorId="0" shapeId="0" xr:uid="{00000000-0006-0000-0A00-00003A000000}">
      <text>
        <r>
          <rPr>
            <sz val="10"/>
            <rFont val="Arial"/>
            <family val="2"/>
          </rPr>
          <t>Ô chỉ tiêu có định dạng số. Đơn vị tính x 1 (hoặc %)</t>
        </r>
      </text>
    </comment>
    <comment ref="E15" authorId="0" shapeId="0" xr:uid="{00000000-0006-0000-0A00-00003B000000}">
      <text>
        <r>
          <rPr>
            <sz val="10"/>
            <rFont val="Arial"/>
            <family val="2"/>
          </rPr>
          <t>Ô chỉ tiêu có định dạng số. Đơn vị tính x 1 (hoặc %)</t>
        </r>
      </text>
    </comment>
    <comment ref="F15" authorId="0" shapeId="0" xr:uid="{00000000-0006-0000-0A00-00003C000000}">
      <text>
        <r>
          <rPr>
            <sz val="10"/>
            <rFont val="Arial"/>
            <family val="2"/>
          </rPr>
          <t>Ô chỉ tiêu có định dạng số. Đơn vị tính x 1 (hoặc %)</t>
        </r>
      </text>
    </comment>
    <comment ref="G15" authorId="0" shapeId="0" xr:uid="{00000000-0006-0000-0A00-00003D000000}">
      <text>
        <r>
          <rPr>
            <sz val="10"/>
            <rFont val="Arial"/>
            <family val="2"/>
          </rPr>
          <t>Ô chỉ tiêu có định dạng số. Đơn vị tính x 1 (hoặc %)</t>
        </r>
      </text>
    </comment>
    <comment ref="H15" authorId="0" shapeId="0" xr:uid="{00000000-0006-0000-0A00-00003E000000}">
      <text>
        <r>
          <rPr>
            <sz val="10"/>
            <rFont val="Arial"/>
            <family val="2"/>
          </rPr>
          <t>Ô chỉ tiêu có định dạng số. Đơn vị tính x 1 (hoặc %)</t>
        </r>
      </text>
    </comment>
    <comment ref="A17" authorId="0" shapeId="0" xr:uid="{00000000-0006-0000-0A00-00003F000000}">
      <text>
        <r>
          <rPr>
            <sz val="10"/>
            <rFont val="Arial"/>
            <family val="2"/>
          </rPr>
          <t>Ô chỉ tiêu có định dạng ký tự
Dữ liệu động đầu vào hợp lệ khi chỉ được thêm dòng trên ô này.</t>
        </r>
      </text>
    </comment>
    <comment ref="B17" authorId="0" shapeId="0" xr:uid="{00000000-0006-0000-0A00-000040000000}">
      <text>
        <r>
          <rPr>
            <sz val="10"/>
            <rFont val="Arial"/>
            <family val="2"/>
          </rPr>
          <t>Ô chỉ tiêu có định dạng ký tự
Dữ liệu động đầu vào hợp lệ khi chỉ được thêm dòng trên ô này.</t>
        </r>
      </text>
    </comment>
    <comment ref="C17" authorId="0" shapeId="0" xr:uid="{00000000-0006-0000-0A00-000041000000}">
      <text>
        <r>
          <rPr>
            <sz val="10"/>
            <rFont val="Arial"/>
            <family val="2"/>
          </rPr>
          <t>Ô chỉ tiêu có định dạng số. Đơn vị tính x 1 (hoặc %)
Dữ liệu động đầu vào hợp lệ khi chỉ được thêm dòng trên ô này.</t>
        </r>
      </text>
    </comment>
    <comment ref="D17" authorId="0" shapeId="0" xr:uid="{00000000-0006-0000-0A00-000042000000}">
      <text>
        <r>
          <rPr>
            <sz val="10"/>
            <rFont val="Arial"/>
            <family val="2"/>
          </rPr>
          <t>Ô chỉ tiêu có định dạng số. Đơn vị tính x 1 (hoặc %)
Dữ liệu động đầu vào hợp lệ khi chỉ được thêm dòng trên ô này.</t>
        </r>
      </text>
    </comment>
    <comment ref="E17" authorId="0" shapeId="0" xr:uid="{00000000-0006-0000-0A00-000043000000}">
      <text>
        <r>
          <rPr>
            <sz val="10"/>
            <rFont val="Arial"/>
            <family val="2"/>
          </rPr>
          <t>Ô chỉ tiêu có định dạng số. Đơn vị tính x 1 (hoặc %)
Dữ liệu động đầu vào hợp lệ khi chỉ được thêm dòng trên ô này.</t>
        </r>
      </text>
    </comment>
    <comment ref="F17" authorId="0" shapeId="0" xr:uid="{00000000-0006-0000-0A00-000044000000}">
      <text>
        <r>
          <rPr>
            <sz val="10"/>
            <rFont val="Arial"/>
            <family val="2"/>
          </rPr>
          <t>Ô chỉ tiêu có định dạng số. Đơn vị tính x 1 (hoặc %)
Dữ liệu động đầu vào hợp lệ khi chỉ được thêm dòng trên ô này.</t>
        </r>
      </text>
    </comment>
    <comment ref="G17" authorId="0" shapeId="0" xr:uid="{00000000-0006-0000-0A00-000045000000}">
      <text>
        <r>
          <rPr>
            <sz val="10"/>
            <rFont val="Arial"/>
            <family val="2"/>
          </rPr>
          <t>Ô chỉ tiêu có định dạng số. Đơn vị tính x 1 (hoặc %)
Dữ liệu động đầu vào hợp lệ khi chỉ được thêm dòng trên ô này.</t>
        </r>
      </text>
    </comment>
    <comment ref="H17" authorId="0" shapeId="0" xr:uid="{00000000-0006-0000-0A00-000046000000}">
      <text>
        <r>
          <rPr>
            <sz val="10"/>
            <rFont val="Arial"/>
            <family val="2"/>
          </rPr>
          <t>Ô chỉ tiêu có định dạng số. Đơn vị tính x 1 (hoặc %)
Dữ liệu động đầu vào hợp lệ khi chỉ được thêm dòng trên ô này.</t>
        </r>
      </text>
    </comment>
    <comment ref="C18" authorId="0" shapeId="0" xr:uid="{00000000-0006-0000-0A00-000047000000}">
      <text>
        <r>
          <rPr>
            <sz val="10"/>
            <rFont val="Arial"/>
            <family val="2"/>
          </rPr>
          <t>Ô chỉ tiêu có định dạng số. Đơn vị tính x 1 (hoặc %)</t>
        </r>
      </text>
    </comment>
    <comment ref="D18" authorId="0" shapeId="0" xr:uid="{00000000-0006-0000-0A00-000048000000}">
      <text>
        <r>
          <rPr>
            <sz val="10"/>
            <rFont val="Arial"/>
            <family val="2"/>
          </rPr>
          <t>Ô chỉ tiêu có định dạng số. Đơn vị tính x 1 (hoặc %)</t>
        </r>
      </text>
    </comment>
    <comment ref="E18" authorId="0" shapeId="0" xr:uid="{00000000-0006-0000-0A00-000049000000}">
      <text>
        <r>
          <rPr>
            <sz val="10"/>
            <rFont val="Arial"/>
            <family val="2"/>
          </rPr>
          <t>Ô chỉ tiêu có định dạng số. Đơn vị tính x 1 (hoặc %)</t>
        </r>
      </text>
    </comment>
    <comment ref="F18" authorId="0" shapeId="0" xr:uid="{00000000-0006-0000-0A00-00004A000000}">
      <text>
        <r>
          <rPr>
            <sz val="10"/>
            <rFont val="Arial"/>
            <family val="2"/>
          </rPr>
          <t>Ô chỉ tiêu có định dạng số. Đơn vị tính x 1 (hoặc %)</t>
        </r>
      </text>
    </comment>
    <comment ref="G18" authorId="0" shapeId="0" xr:uid="{00000000-0006-0000-0A00-00004B000000}">
      <text>
        <r>
          <rPr>
            <sz val="10"/>
            <rFont val="Arial"/>
            <family val="2"/>
          </rPr>
          <t>Ô chỉ tiêu có định dạng số. Đơn vị tính x 1 (hoặc %)</t>
        </r>
      </text>
    </comment>
    <comment ref="H18" authorId="0" shapeId="0" xr:uid="{00000000-0006-0000-0A00-00004C000000}">
      <text>
        <r>
          <rPr>
            <sz val="10"/>
            <rFont val="Arial"/>
            <family val="2"/>
          </rPr>
          <t>Ô chỉ tiêu có định dạng số. Đơn vị tính x 1 (hoặc %)</t>
        </r>
      </text>
    </comment>
    <comment ref="A20" authorId="0" shapeId="0" xr:uid="{00000000-0006-0000-0A00-00004D000000}">
      <text>
        <r>
          <rPr>
            <sz val="10"/>
            <rFont val="Arial"/>
            <family val="2"/>
          </rPr>
          <t>Ô chỉ tiêu có định dạng ký tự
Dữ liệu động đầu vào hợp lệ khi chỉ được thêm dòng trên ô này.</t>
        </r>
      </text>
    </comment>
    <comment ref="B20" authorId="0" shapeId="0" xr:uid="{00000000-0006-0000-0A00-00004E000000}">
      <text>
        <r>
          <rPr>
            <sz val="10"/>
            <rFont val="Arial"/>
            <family val="2"/>
          </rPr>
          <t>Ô chỉ tiêu có định dạng ký tự
Dữ liệu động đầu vào hợp lệ khi chỉ được thêm dòng trên ô này.</t>
        </r>
      </text>
    </comment>
    <comment ref="C20" authorId="0" shapeId="0" xr:uid="{00000000-0006-0000-0A00-00004F000000}">
      <text>
        <r>
          <rPr>
            <sz val="10"/>
            <rFont val="Arial"/>
            <family val="2"/>
          </rPr>
          <t>Ô chỉ tiêu có định dạng số. Đơn vị tính x 1 (hoặc %)
Dữ liệu động đầu vào hợp lệ khi chỉ được thêm dòng trên ô này.</t>
        </r>
      </text>
    </comment>
    <comment ref="D20" authorId="0" shapeId="0" xr:uid="{00000000-0006-0000-0A00-000050000000}">
      <text>
        <r>
          <rPr>
            <sz val="10"/>
            <rFont val="Arial"/>
            <family val="2"/>
          </rPr>
          <t>Ô chỉ tiêu có định dạng số. Đơn vị tính x 1 (hoặc %)
Dữ liệu động đầu vào hợp lệ khi chỉ được thêm dòng trên ô này.</t>
        </r>
      </text>
    </comment>
    <comment ref="E20" authorId="0" shapeId="0" xr:uid="{00000000-0006-0000-0A00-000051000000}">
      <text>
        <r>
          <rPr>
            <sz val="10"/>
            <rFont val="Arial"/>
            <family val="2"/>
          </rPr>
          <t>Ô chỉ tiêu có định dạng số. Đơn vị tính x 1 (hoặc %)
Dữ liệu động đầu vào hợp lệ khi chỉ được thêm dòng trên ô này.</t>
        </r>
      </text>
    </comment>
    <comment ref="F20" authorId="0" shapeId="0" xr:uid="{00000000-0006-0000-0A00-000052000000}">
      <text>
        <r>
          <rPr>
            <sz val="10"/>
            <rFont val="Arial"/>
            <family val="2"/>
          </rPr>
          <t>Ô chỉ tiêu có định dạng số. Đơn vị tính x 1 (hoặc %)
Dữ liệu động đầu vào hợp lệ khi chỉ được thêm dòng trên ô này.</t>
        </r>
      </text>
    </comment>
    <comment ref="G20" authorId="0" shapeId="0" xr:uid="{00000000-0006-0000-0A00-000053000000}">
      <text>
        <r>
          <rPr>
            <sz val="10"/>
            <rFont val="Arial"/>
            <family val="2"/>
          </rPr>
          <t>Ô chỉ tiêu có định dạng số. Đơn vị tính x 1 (hoặc %)
Dữ liệu động đầu vào hợp lệ khi chỉ được thêm dòng trên ô này.</t>
        </r>
      </text>
    </comment>
    <comment ref="H20" authorId="0" shapeId="0" xr:uid="{00000000-0006-0000-0A00-000054000000}">
      <text>
        <r>
          <rPr>
            <sz val="10"/>
            <rFont val="Arial"/>
            <family val="2"/>
          </rPr>
          <t>Ô chỉ tiêu có định dạng số. Đơn vị tính x 1 (hoặc %)
Dữ liệu động đầu vào hợp lệ khi chỉ được thêm dòng trên ô này.</t>
        </r>
      </text>
    </comment>
    <comment ref="C21" authorId="0" shapeId="0" xr:uid="{00000000-0006-0000-0A00-000055000000}">
      <text>
        <r>
          <rPr>
            <sz val="10"/>
            <rFont val="Arial"/>
            <family val="2"/>
          </rPr>
          <t>Ô chỉ tiêu có định dạng số. Đơn vị tính x 1 (hoặc %)</t>
        </r>
      </text>
    </comment>
    <comment ref="D21" authorId="0" shapeId="0" xr:uid="{00000000-0006-0000-0A00-000056000000}">
      <text>
        <r>
          <rPr>
            <sz val="10"/>
            <rFont val="Arial"/>
            <family val="2"/>
          </rPr>
          <t>Ô chỉ tiêu có định dạng số. Đơn vị tính x 1 (hoặc %)</t>
        </r>
      </text>
    </comment>
    <comment ref="E21" authorId="0" shapeId="0" xr:uid="{00000000-0006-0000-0A00-000057000000}">
      <text>
        <r>
          <rPr>
            <sz val="10"/>
            <rFont val="Arial"/>
            <family val="2"/>
          </rPr>
          <t>Ô chỉ tiêu có định dạng số. Đơn vị tính x 1 (hoặc %)</t>
        </r>
      </text>
    </comment>
    <comment ref="F21" authorId="0" shapeId="0" xr:uid="{00000000-0006-0000-0A00-000058000000}">
      <text>
        <r>
          <rPr>
            <sz val="10"/>
            <rFont val="Arial"/>
            <family val="2"/>
          </rPr>
          <t>Ô chỉ tiêu có định dạng số. Đơn vị tính x 1 (hoặc %)</t>
        </r>
      </text>
    </comment>
    <comment ref="G21" authorId="0" shapeId="0" xr:uid="{00000000-0006-0000-0A00-000059000000}">
      <text>
        <r>
          <rPr>
            <sz val="10"/>
            <rFont val="Arial"/>
            <family val="2"/>
          </rPr>
          <t>Ô chỉ tiêu có định dạng số. Đơn vị tính x 1 (hoặc %)</t>
        </r>
      </text>
    </comment>
    <comment ref="H21" authorId="0" shapeId="0" xr:uid="{00000000-0006-0000-0A00-00005A000000}">
      <text>
        <r>
          <rPr>
            <sz val="10"/>
            <rFont val="Arial"/>
            <family val="2"/>
          </rPr>
          <t>Ô chỉ tiêu có định dạng số. Đơn vị tính x 1 (hoặc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A3" authorId="0" shapeId="0" xr:uid="{00000000-0006-0000-0B00-000001000000}">
      <text>
        <r>
          <rPr>
            <sz val="10"/>
            <rFont val="Arial"/>
            <family val="2"/>
          </rPr>
          <t>Ô chỉ tiêu có định dạng số. Đơn vị tính x 1 (hoặc %)
Dữ liệu động đầu vào hợp lệ khi chỉ được thêm dòng trên ô này.</t>
        </r>
      </text>
    </comment>
    <comment ref="B3" authorId="0" shapeId="0" xr:uid="{00000000-0006-0000-0B00-000002000000}">
      <text>
        <r>
          <rPr>
            <sz val="10"/>
            <rFont val="Arial"/>
            <family val="2"/>
          </rPr>
          <t>Ô chỉ tiêu có định dạng ký tự
Dữ liệu động đầu vào hợp lệ khi chỉ được thêm dòng trên ô này.</t>
        </r>
      </text>
    </comment>
    <comment ref="C3" authorId="0" shapeId="0" xr:uid="{00000000-0006-0000-0B00-000003000000}">
      <text>
        <r>
          <rPr>
            <sz val="10"/>
            <rFont val="Arial"/>
            <family val="2"/>
          </rPr>
          <t>Ô chỉ tiêu có định dạng ký tự
Dữ liệu động đầu vào hợp lệ khi chỉ được thêm dòng trên ô này.</t>
        </r>
      </text>
    </comment>
  </commentList>
</comments>
</file>

<file path=xl/sharedStrings.xml><?xml version="1.0" encoding="utf-8"?>
<sst xmlns="http://schemas.openxmlformats.org/spreadsheetml/2006/main" count="1532" uniqueCount="418">
  <si>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</si>
  <si>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</si>
  <si>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</si>
  <si>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</si>
  <si>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</si>
  <si>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</si>
  <si>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</si>
  <si>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</si>
  <si>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</si>
  <si>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</si>
  <si>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</si>
  <si>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</si>
  <si>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</si>
  <si>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</si>
  <si>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</si>
  <si>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</si>
  <si>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</si>
  <si>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</si>
  <si>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</si>
  <si>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</si>
  <si>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</si>
  <si>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</si>
  <si>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</si>
  <si>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</si>
  <si>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</si>
  <si>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</si>
  <si>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</si>
  <si>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</si>
  <si>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</si>
  <si>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</si>
  <si>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</si>
  <si>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</si>
  <si>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</si>
  <si>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</si>
  <si>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</si>
  <si>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</si>
  <si>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</si>
  <si>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</si>
  <si>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</si>
  <si>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</si>
  <si>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</si>
  <si>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</si>
  <si>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</si>
  <si>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</si>
  <si>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</si>
  <si>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</si>
  <si>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</si>
  <si>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</si>
  <si>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</si>
  <si>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</si>
  <si>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</si>
  <si>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</si>
  <si>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</si>
  <si>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</si>
  <si>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</si>
  <si>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</si>
  <si>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</si>
  <si>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</si>
  <si>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</si>
  <si>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</si>
  <si>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</si>
  <si>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</si>
  <si>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</si>
  <si>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</si>
  <si>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</si>
  <si>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</si>
  <si>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</si>
  <si>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</si>
  <si>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</si>
  <si>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</si>
  <si>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</si>
  <si>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</si>
  <si>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</si>
  <si>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</si>
  <si>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</si>
  <si>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</si>
  <si>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</si>
  <si>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</si>
  <si>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</si>
  <si>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</si>
  <si>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</si>
  <si>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</si>
  <si>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</si>
  <si>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</si>
  <si>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</si>
  <si>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</si>
  <si>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</si>
  <si>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</si>
  <si>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</si>
  <si>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</si>
  <si>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</si>
  <si>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</si>
  <si>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</si>
  <si>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</si>
  <si>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</si>
  <si>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</si>
  <si>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</si>
  <si>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</si>
  <si>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</si>
  <si>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</si>
  <si>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</si>
  <si>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</si>
  <si>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</si>
  <si>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</si>
  <si>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</si>
  <si>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</si>
  <si>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</si>
  <si>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</si>
  <si>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</si>
  <si>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</si>
  <si>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</si>
  <si>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</si>
  <si>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</si>
  <si>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</si>
  <si>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</si>
  <si>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</si>
  <si>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</si>
  <si>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</si>
  <si>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</si>
  <si>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</si>
  <si>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</si>
  <si>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</si>
  <si>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</si>
  <si>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</si>
  <si>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</si>
  <si>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</si>
  <si>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</si>
  <si>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</si>
  <si>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</si>
  <si>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</si>
  <si>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</si>
  <si>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</si>
  <si>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</si>
  <si>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</si>
  <si>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</si>
  <si>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</si>
  <si>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</si>
  <si>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</si>
  <si>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</si>
  <si>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</si>
  <si>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</si>
  <si>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</si>
  <si>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</si>
  <si>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</si>
  <si>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</si>
  <si>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</si>
  <si>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</si>
  <si>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</si>
  <si>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</si>
  <si>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</si>
  <si>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</si>
  <si>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</si>
  <si>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</si>
  <si>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</si>
  <si>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</si>
  <si>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</si>
  <si>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</si>
  <si>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</si>
  <si>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</si>
  <si>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</si>
  <si>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</si>
  <si>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</si>
  <si>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</si>
  <si>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</si>
  <si>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</si>
  <si>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</si>
  <si>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</si>
  <si>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</si>
  <si>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</si>
  <si>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</si>
  <si>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</si>
  <si>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</si>
  <si>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</si>
  <si>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</si>
  <si>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</si>
  <si>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</si>
  <si>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</si>
  <si>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</si>
  <si>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</si>
  <si>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</si>
  <si>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</si>
  <si>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</si>
  <si>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</si>
  <si>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</si>
  <si>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</si>
  <si>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</si>
  <si>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</si>
  <si>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</si>
  <si>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</si>
  <si>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</si>
  <si>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</si>
  <si>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</si>
  <si>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</si>
  <si>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</si>
  <si>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</si>
  <si>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</si>
  <si>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</si>
  <si>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</si>
  <si>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</si>
  <si>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</si>
  <si>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</si>
  <si>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</si>
  <si>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</si>
  <si>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</si>
  <si>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</si>
  <si>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</si>
  <si>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</si>
  <si>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</si>
  <si>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</si>
  <si>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</si>
  <si>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</si>
  <si>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</si>
  <si>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</si>
  <si>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tiết_x000D_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</si>
  <si>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</si>
  <si>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</si>
  <si>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</si>
  <si>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</si>
  <si>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</si>
  <si>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</si>
  <si>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</si>
  <si>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</si>
  <si>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</si>
  <si>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</si>
  <si>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</si>
  <si>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</si>
  <si>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</si>
  <si>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</si>
  <si>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</si>
  <si>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</si>
  <si>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</si>
  <si>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</si>
  <si>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</si>
  <si>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</si>
  <si>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</si>
  <si>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</si>
  <si>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</si>
  <si>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</si>
  <si>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</si>
  <si>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</si>
  <si>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</si>
  <si>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</si>
  <si>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</si>
  <si>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</si>
  <si>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</si>
  <si>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</si>
  <si>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</si>
  <si>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</si>
  <si>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</si>
  <si>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</si>
  <si>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</si>
  <si>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</si>
  <si>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</si>
  <si>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</si>
  <si>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</si>
  <si>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</si>
  <si>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</si>
  <si>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</si>
  <si>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</si>
  <si>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</si>
  <si>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</si>
  <si>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</si>
  <si>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</si>
  <si>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</si>
  <si>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</si>
  <si>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</si>
  <si>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</si>
  <si>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</si>
  <si>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</si>
  <si>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</si>
  <si>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</si>
  <si>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</si>
  <si>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</si>
  <si>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</si>
  <si>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</si>
  <si>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</si>
  <si>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</si>
  <si>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</si>
  <si>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</si>
  <si>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</si>
  <si>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</si>
  <si>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</si>
  <si>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</si>
  <si>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</si>
  <si>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</si>
  <si>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</si>
  <si>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</si>
  <si>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</si>
  <si>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</si>
  <si>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</si>
  <si>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</si>
  <si>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</si>
  <si>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</si>
  <si>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</si>
  <si>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</si>
  <si>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</si>
  <si>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</si>
  <si>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</si>
  <si>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</si>
  <si>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</si>
  <si>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</si>
  <si>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</si>
  <si>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</si>
  <si>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</si>
  <si>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</si>
  <si>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</si>
  <si>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</si>
  <si>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</si>
  <si>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</si>
  <si>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</si>
  <si>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</si>
  <si>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</si>
  <si>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</si>
  <si>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</si>
  <si>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</si>
  <si>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</si>
  <si>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</si>
  <si>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</si>
  <si>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</si>
  <si>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</si>
  <si>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</si>
  <si>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</si>
  <si>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</si>
  <si>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</si>
  <si>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</si>
  <si>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</si>
  <si>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</si>
  <si>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</si>
  <si>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</si>
  <si>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</si>
  <si>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</si>
  <si>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quỹ_x000D_
     niêm yết</t>
  </si>
  <si>
    <t>Các loại tài sản khác</t>
  </si>
  <si>
    <t>Tổng giá trị danh mục</t>
  </si>
  <si>
    <t>Tham chiếu</t>
  </si>
  <si>
    <t>Tháng</t>
  </si>
  <si>
    <t>2. Tên Ngân hàng giám sát: Ngân hàng TNHH Một thành viên Standard Chartered (Việt Nam)</t>
  </si>
  <si>
    <t>FPT</t>
  </si>
  <si>
    <t>2246.1</t>
  </si>
  <si>
    <t>MBB</t>
  </si>
  <si>
    <t>2246.2</t>
  </si>
  <si>
    <t>MWG</t>
  </si>
  <si>
    <t>2246.3</t>
  </si>
  <si>
    <t>PNJ</t>
  </si>
  <si>
    <t>2246.4</t>
  </si>
  <si>
    <t>2246.5</t>
  </si>
  <si>
    <t>VPB</t>
  </si>
  <si>
    <t>2246.6</t>
  </si>
  <si>
    <t>Cổ tức được nhận</t>
  </si>
  <si>
    <t>2256.1</t>
  </si>
  <si>
    <t>Lãi trái phiếu được nhận</t>
  </si>
  <si>
    <t>2256.2</t>
  </si>
  <si>
    <t>Lãi tiền gửi và chứng chỉ tiền gửi được nhận</t>
  </si>
  <si>
    <t>2256.3</t>
  </si>
  <si>
    <t>Tiền bán chứng khoán chờ thu</t>
  </si>
  <si>
    <t>2256.4</t>
  </si>
  <si>
    <t>Phải thu cho khoản cổ phiếu hạn chế chờ mua</t>
  </si>
  <si>
    <t>2256.5</t>
  </si>
  <si>
    <t>Phải thu khác</t>
  </si>
  <si>
    <t>2256.6</t>
  </si>
  <si>
    <t>Tài sản khác</t>
  </si>
  <si>
    <t>2256.7</t>
  </si>
  <si>
    <t xml:space="preserve">Chứng chỉ tiền gửi </t>
  </si>
  <si>
    <t>1. Tên Công ty quản lý quỹ: Công ty Cổ phần Quản lý Quỹ Kỹ Thương</t>
  </si>
  <si>
    <t>3. Tên Quỹ: Quỹ đầu tư Cổ phiếu Techcom/ Techcom Equity Fund (TCEF)</t>
  </si>
  <si>
    <t>BID</t>
  </si>
  <si>
    <t>BVH</t>
  </si>
  <si>
    <t>CTG</t>
  </si>
  <si>
    <t>GAS</t>
  </si>
  <si>
    <t>HDB</t>
  </si>
  <si>
    <t>HPG</t>
  </si>
  <si>
    <t>2246.7</t>
  </si>
  <si>
    <t>KDH</t>
  </si>
  <si>
    <t>2246.8</t>
  </si>
  <si>
    <t>2246.9</t>
  </si>
  <si>
    <t>MSN</t>
  </si>
  <si>
    <t>2246.10</t>
  </si>
  <si>
    <t>2246.11</t>
  </si>
  <si>
    <t>NVL</t>
  </si>
  <si>
    <t>2246.12</t>
  </si>
  <si>
    <t>PDR</t>
  </si>
  <si>
    <t>2246.13</t>
  </si>
  <si>
    <t>PLX</t>
  </si>
  <si>
    <t>2246.14</t>
  </si>
  <si>
    <t>2246.15</t>
  </si>
  <si>
    <t>POW</t>
  </si>
  <si>
    <t>2246.16</t>
  </si>
  <si>
    <t>2246.17</t>
  </si>
  <si>
    <t>2246.18</t>
  </si>
  <si>
    <t>SSI</t>
  </si>
  <si>
    <t>2246.19</t>
  </si>
  <si>
    <t>STB</t>
  </si>
  <si>
    <t>2246.20</t>
  </si>
  <si>
    <t>TPB</t>
  </si>
  <si>
    <t>2246.21</t>
  </si>
  <si>
    <t>VCB</t>
  </si>
  <si>
    <t>2246.22</t>
  </si>
  <si>
    <t>VHM</t>
  </si>
  <si>
    <t>2246.23</t>
  </si>
  <si>
    <t>VIC</t>
  </si>
  <si>
    <t>2246.24</t>
  </si>
  <si>
    <t>VJC</t>
  </si>
  <si>
    <t>2246.25</t>
  </si>
  <si>
    <t>VNM</t>
  </si>
  <si>
    <t>2246.26</t>
  </si>
  <si>
    <t>2246.27</t>
  </si>
  <si>
    <t>VRE</t>
  </si>
  <si>
    <t>2246.28</t>
  </si>
  <si>
    <t>Đại diện có thẩm quyền của Công ty quản lý Quỹ</t>
  </si>
  <si>
    <t>ACB</t>
  </si>
  <si>
    <t>GVR</t>
  </si>
  <si>
    <t>SAB</t>
  </si>
  <si>
    <t>2246.29</t>
  </si>
  <si>
    <t>Phí Tuấn Thành</t>
  </si>
  <si>
    <t xml:space="preserve">Phó Tổng Giám đốc </t>
  </si>
  <si>
    <t>Bùi Thị Huyền Trang</t>
  </si>
  <si>
    <t>Phó phòng Dịch vụ Quản trị và Giám sát Quỹ</t>
  </si>
  <si>
    <t>4. Ngày lập báo cáo: Ngày 04 tháng 04 năm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</si>
</sst>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3" formatCode="_(* #,##0.00_);_(* \(#,##0.00\);_(* &quot;-&quot;??_);_(@_)"/>
    <numFmt numFmtId="164" formatCode="_(* #,##0_);_(* \(#,##0\);_(* &quot;-&quot;??_);_(@_)"/>
  </numFmts>
  <fonts count="16">
    <font>
      <sz val="10"/>
      <name val="Arial"/>
    </font>
    <font>
      <b/>
      <sz val="14"/>
      <name val="Times New Roman"/>
      <family val="1"/>
    </font>
    <font>
      <sz val="12"/>
      <name val="Times New Roman"/>
      <family val="1"/>
    </font>
    <font>
      <sz val="12"/>
      <name val="Times New Roman"/>
      <family val="1"/>
    </font>
    <font>
      <b/>
      <sz val="12"/>
      <name val="Times New Roman"/>
      <family val="1"/>
    </font>
    <font>
      <sz val="12"/>
      <name val="Times New Roman"/>
      <family val="1"/>
    </font>
    <font>
      <sz val="12"/>
      <name val="Times New Roman"/>
      <family val="1"/>
    </font>
    <font>
      <b/>
      <i/>
      <sz val="12"/>
      <name val="Times New Roman"/>
      <family val="1"/>
    </font>
    <font>
      <b/>
      <sz val="12"/>
      <name val="Times New Roman"/>
      <family val="1"/>
    </font>
    <font>
      <i/>
      <sz val="12"/>
      <name val="Times New Roman"/>
      <family val="1"/>
    </font>
    <font>
      <b/>
      <sz val="12"/>
      <name val="Times New Roman"/>
      <family val="1"/>
    </font>
    <font>
      <b/>
      <sz val="12"/>
      <name val="Times New Roman"/>
      <family val="1"/>
    </font>
    <font>
      <sz val="12"/>
      <name val="Times New Roman"/>
      <family val="1"/>
    </font>
    <font>
      <sz val="12"/>
      <name val="Times New Roman"/>
      <family val="1"/>
    </font>
    <font>
      <sz val="10"/>
      <name val="Arial"/>
      <family val="2"/>
    </font>
    <font>
      <b/>
      <sz val="12"/>
      <name val="Times New Roman"/>
      <family val="1"/>
    </font>
  </fonts>
  <fills count="3">
    <fill>
      <patternFill patternType="none"/>
    </fill>
    <fill>
      <patternFill patternType="gray125"/>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14" fillId="0" borderId="0"/>
  </cellStyleXfs>
  <cellXfs count="52">
    <xf numFmtId="0" fontId="0" fillId="0" borderId="0" xfId="0"/>
    <xf numFmtId="0" fontId="2" fillId="0" borderId="0" xfId="0" applyFont="1" applyAlignment="1">
      <alignment horizontal="left"/>
    </xf>
    <xf numFmtId="0" fontId="3" fillId="0" borderId="0" xfId="0" applyFont="1" applyAlignment="1">
      <alignment horizontal="right"/>
    </xf>
    <xf numFmtId="0" fontId="4" fillId="0" borderId="1" xfId="0" applyFont="1" applyBorder="1" applyAlignment="1">
      <alignment horizontal="center" vertical="justify"/>
    </xf>
    <xf numFmtId="0" fontId="5" fillId="0" borderId="1" xfId="0" applyFont="1" applyBorder="1" applyAlignment="1">
      <alignment horizontal="center"/>
    </xf>
    <xf numFmtId="0" fontId="6" fillId="0" borderId="1" xfId="0" applyFont="1" applyBorder="1" applyAlignment="1">
      <alignment horizontal="left"/>
    </xf>
    <xf numFmtId="0" fontId="7" fillId="0" borderId="0" xfId="0" applyFont="1" applyAlignment="1">
      <alignment horizontal="left"/>
    </xf>
    <xf numFmtId="0" fontId="10" fillId="2" borderId="1" xfId="0" applyFont="1" applyFill="1" applyBorder="1" applyAlignment="1">
      <alignment horizontal="center" vertical="justify"/>
    </xf>
    <xf numFmtId="0" fontId="11" fillId="0" borderId="1" xfId="0" applyFont="1" applyBorder="1" applyAlignment="1">
      <alignment horizontal="left"/>
    </xf>
    <xf numFmtId="0" fontId="12" fillId="2" borderId="1" xfId="0" applyFont="1" applyFill="1" applyBorder="1" applyAlignment="1">
      <alignment horizontal="left"/>
    </xf>
    <xf numFmtId="0" fontId="2" fillId="0" borderId="0" xfId="0" applyFont="1" applyAlignment="1">
      <alignment horizontal="left"/>
    </xf>
    <xf numFmtId="0" fontId="13" fillId="0" borderId="0" xfId="0" applyFont="1" applyAlignment="1">
      <alignment horizontal="left"/>
    </xf>
    <xf numFmtId="4" fontId="13" fillId="0" borderId="1" xfId="0" applyNumberFormat="1" applyFont="1" applyBorder="1" applyAlignment="1">
      <alignment horizontal="left"/>
    </xf>
    <xf numFmtId="0" fontId="13" fillId="0" borderId="1" xfId="0" applyFont="1" applyBorder="1" applyAlignment="1">
      <alignment horizontal="left"/>
    </xf>
    <xf numFmtId="0" fontId="15" fillId="0" borderId="1" xfId="0" applyFont="1" applyBorder="1" applyAlignment="1">
      <alignment horizontal="left"/>
    </xf>
    <xf numFmtId="0" fontId="2" fillId="0" borderId="0" xfId="0" applyFont="1"/>
    <xf numFmtId="0" fontId="2" fillId="0" borderId="1" xfId="1" applyFont="1" applyBorder="1" applyAlignment="1">
      <alignment horizontal="left"/>
    </xf>
    <xf numFmtId="0" fontId="4" fillId="0" borderId="1" xfId="1" applyFont="1" applyBorder="1" applyAlignment="1">
      <alignment horizontal="left"/>
    </xf>
    <xf numFmtId="3" fontId="13" fillId="0" borderId="1" xfId="0" applyNumberFormat="1" applyFont="1" applyBorder="1" applyAlignment="1">
      <alignment horizontal="left"/>
    </xf>
    <xf numFmtId="3" fontId="2" fillId="0" borderId="1" xfId="0" quotePrefix="1" applyNumberFormat="1" applyFont="1" applyBorder="1" applyAlignment="1">
      <alignment horizontal="left"/>
    </xf>
    <xf numFmtId="164" fontId="6" fillId="0" borderId="1" xfId="0" applyNumberFormat="1" applyFont="1" applyBorder="1" applyAlignment="1">
      <alignment horizontal="left"/>
    </xf>
    <xf numFmtId="10" fontId="6" fillId="0" borderId="1" xfId="0" applyNumberFormat="1" applyFont="1" applyBorder="1" applyAlignment="1">
      <alignment horizontal="left"/>
    </xf>
    <xf numFmtId="43" fontId="6" fillId="0" borderId="1" xfId="0" applyNumberFormat="1" applyFont="1" applyBorder="1" applyAlignment="1">
      <alignment horizontal="left"/>
    </xf>
    <xf numFmtId="10" fontId="6" fillId="0" borderId="1" xfId="0" applyNumberFormat="1" applyFont="1" applyBorder="1" applyAlignment="1"/>
    <xf numFmtId="164" fontId="11" fillId="0" borderId="1" xfId="0" applyNumberFormat="1" applyFont="1" applyBorder="1" applyAlignment="1">
      <alignment horizontal="left"/>
    </xf>
    <xf numFmtId="164" fontId="13" fillId="0" borderId="1" xfId="0" applyNumberFormat="1" applyFont="1" applyBorder="1" applyAlignment="1">
      <alignment horizontal="left"/>
    </xf>
    <xf numFmtId="164" fontId="13" fillId="0" borderId="1" xfId="0" applyNumberFormat="1" applyFont="1" applyBorder="1" applyAlignment="1"/>
    <xf numFmtId="37" fontId="13" fillId="0" borderId="1" xfId="0" applyNumberFormat="1" applyFont="1" applyBorder="1" applyAlignment="1"/>
    <xf numFmtId="10" fontId="13" fillId="0" borderId="1" xfId="0" applyNumberFormat="1" applyFont="1" applyBorder="1" applyAlignment="1"/>
    <xf numFmtId="164" fontId="15" fillId="0" borderId="1" xfId="0" applyNumberFormat="1" applyFont="1" applyBorder="1" applyAlignment="1">
      <alignment horizontal="left"/>
    </xf>
    <xf numFmtId="10" fontId="15" fillId="0" borderId="1" xfId="0" applyNumberFormat="1" applyFont="1" applyBorder="1" applyAlignment="1"/>
    <xf numFmtId="41" fontId="13" fillId="0" borderId="1" xfId="0" applyNumberFormat="1" applyFont="1" applyBorder="1" applyAlignment="1">
      <alignment horizontal="left"/>
    </xf>
    <xf numFmtId="43" fontId="13" fillId="0" borderId="1" xfId="0" applyNumberFormat="1" applyFont="1" applyBorder="1" applyAlignment="1">
      <alignment horizontal="left"/>
    </xf>
    <xf numFmtId="164" fontId="6" fillId="0" borderId="1" xfId="0" applyNumberFormat="1" applyFont="1" applyFill="1" applyBorder="1" applyAlignment="1">
      <alignment horizontal="left"/>
    </xf>
    <xf numFmtId="10" fontId="6" fillId="0" borderId="1" xfId="0" applyNumberFormat="1" applyFont="1" applyBorder="1" applyAlignment="1">
      <alignment horizontal="right"/>
    </xf>
    <xf numFmtId="164" fontId="11" fillId="0" borderId="1" xfId="0" applyNumberFormat="1" applyFont="1" applyBorder="1" applyAlignment="1">
      <alignment horizontal="right"/>
    </xf>
    <xf numFmtId="37" fontId="11" fillId="0" borderId="1" xfId="0" applyNumberFormat="1" applyFont="1" applyBorder="1" applyAlignment="1">
      <alignment horizontal="right"/>
    </xf>
    <xf numFmtId="10" fontId="11" fillId="0" borderId="1" xfId="0" applyNumberFormat="1" applyFont="1" applyBorder="1" applyAlignment="1">
      <alignment horizontal="right"/>
    </xf>
    <xf numFmtId="164" fontId="15" fillId="0" borderId="1" xfId="0" applyNumberFormat="1" applyFont="1" applyBorder="1" applyAlignment="1">
      <alignment horizontal="right"/>
    </xf>
    <xf numFmtId="164" fontId="13" fillId="0" borderId="1" xfId="0" applyNumberFormat="1" applyFont="1" applyBorder="1" applyAlignment="1">
      <alignment horizontal="right"/>
    </xf>
    <xf numFmtId="10" fontId="13" fillId="0" borderId="1" xfId="0" applyNumberFormat="1" applyFont="1" applyBorder="1" applyAlignment="1">
      <alignment horizontal="right"/>
    </xf>
    <xf numFmtId="37" fontId="13" fillId="0" borderId="1" xfId="0" applyNumberFormat="1" applyFont="1" applyBorder="1" applyAlignment="1">
      <alignment horizontal="left"/>
    </xf>
    <xf numFmtId="37" fontId="6" fillId="0" borderId="1" xfId="0" applyNumberFormat="1" applyFont="1" applyBorder="1" applyAlignment="1">
      <alignment horizontal="left"/>
    </xf>
    <xf numFmtId="41" fontId="2" fillId="0" borderId="1" xfId="0" applyNumberFormat="1" applyFont="1" applyBorder="1" applyAlignment="1">
      <alignment horizontal="left"/>
    </xf>
    <xf numFmtId="0" fontId="9" fillId="0" borderId="0" xfId="0" applyFont="1" applyAlignment="1">
      <alignment horizontal="left" vertical="justify"/>
    </xf>
    <xf numFmtId="0" fontId="4" fillId="0" borderId="0" xfId="0" applyFont="1" applyAlignment="1">
      <alignment horizontal="left" vertical="justify"/>
    </xf>
    <xf numFmtId="0" fontId="8" fillId="0" borderId="0" xfId="0" applyFont="1" applyAlignment="1">
      <alignment horizontal="left" vertical="justify"/>
    </xf>
    <xf numFmtId="0" fontId="1" fillId="0" borderId="0" xfId="0" applyFont="1" applyAlignment="1">
      <alignment horizontal="center" vertical="justify"/>
    </xf>
    <xf numFmtId="0" fontId="2" fillId="0" borderId="0" xfId="0" applyFont="1" applyAlignment="1">
      <alignment horizontal="left"/>
    </xf>
    <xf numFmtId="0" fontId="2" fillId="0" borderId="0" xfId="0" applyFont="1" applyAlignment="1">
      <alignment horizontal="left" wrapText="1"/>
    </xf>
    <xf numFmtId="0" fontId="11" fillId="0" borderId="1" xfId="0" applyFont="1" applyBorder="1" applyAlignment="1">
      <alignment horizontal="left"/>
    </xf>
    <xf numFmtId="0" fontId="10" fillId="2" borderId="1" xfId="0" applyFont="1" applyFill="1" applyBorder="1" applyAlignment="1">
      <alignment horizontal="center" vertical="justify"/>
    </xf>
  </cellXfs>
  <cellStyles count="2">
    <cellStyle name="Normal" xfId="0" builtinId="0"/>
    <cellStyle name="Normal 2" xfId="1" xr:uid="{3E5E4E6A-16DF-4417-A6EF-A4DEA14BA20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fitToPage="1"/>
  </sheetPr>
  <dimension ref="A1:D42"/>
  <sheetViews>
    <sheetView tabSelected="1" zoomScale="85" zoomScaleNormal="85" workbookViewId="0">
      <selection activeCell="B11" sqref="B11"/>
    </sheetView>
  </sheetViews>
  <sheetFormatPr defaultRowHeight="12.75"/>
  <cols>
    <col min="1" max="1" width="70.7109375" customWidth="1"/>
    <col min="2" max="2" width="12.28515625" customWidth="1"/>
    <col min="3" max="3" width="81.28515625" customWidth="1"/>
    <col min="4" max="4" width="37" customWidth="1"/>
  </cols>
  <sheetData>
    <row r="1" spans="1:4" ht="15" customHeight="1">
      <c r="A1" s="47" t="s">
        <v>0</v>
      </c>
      <c r="B1" s="47"/>
      <c r="C1" s="47"/>
      <c r="D1" s="47"/>
    </row>
    <row r="2" spans="1:4" ht="9" customHeight="1">
      <c r="A2" s="47"/>
      <c r="B2" s="47"/>
      <c r="C2" s="47"/>
      <c r="D2" s="47"/>
    </row>
    <row r="3" spans="1:4" ht="15" customHeight="1">
      <c r="A3" s="1" t="s">
        <v>1</v>
      </c>
      <c r="B3" s="1" t="s">
        <v>1</v>
      </c>
      <c r="C3" s="2" t="s">
        <v>2</v>
      </c>
      <c r="D3" s="11" t="s">
        <v>335</v>
      </c>
    </row>
    <row r="4" spans="1:4" ht="15" customHeight="1">
      <c r="A4" s="1" t="s">
        <v>1</v>
      </c>
      <c r="B4" s="1" t="s">
        <v>1</v>
      </c>
      <c r="C4" s="2" t="s">
        <v>3</v>
      </c>
      <c r="D4" s="11">
        <v>3</v>
      </c>
    </row>
    <row r="5" spans="1:4" ht="15" customHeight="1">
      <c r="A5" s="1" t="s">
        <v>1</v>
      </c>
      <c r="B5" s="1" t="s">
        <v>1</v>
      </c>
      <c r="C5" s="2" t="s">
        <v>4</v>
      </c>
      <c r="D5" s="11">
        <v>2022</v>
      </c>
    </row>
    <row r="6" spans="1:4" ht="15" customHeight="1">
      <c r="A6" s="1" t="s">
        <v>1</v>
      </c>
      <c r="B6" s="1" t="s">
        <v>1</v>
      </c>
      <c r="C6" s="1" t="s">
        <v>1</v>
      </c>
      <c r="D6" s="1" t="s">
        <v>1</v>
      </c>
    </row>
    <row r="7" spans="1:4" ht="15" customHeight="1">
      <c r="A7" s="48" t="s">
        <v>363</v>
      </c>
      <c r="B7" s="48"/>
      <c r="C7" s="1"/>
      <c r="D7" s="1" t="s">
        <v>1</v>
      </c>
    </row>
    <row r="8" spans="1:4" ht="15" customHeight="1">
      <c r="A8" s="48" t="s">
        <v>336</v>
      </c>
      <c r="B8" s="48"/>
      <c r="C8" s="1"/>
      <c r="D8" s="1" t="s">
        <v>1</v>
      </c>
    </row>
    <row r="9" spans="1:4" ht="15" customHeight="1">
      <c r="A9" s="49" t="s">
        <v>364</v>
      </c>
      <c r="B9" s="48"/>
      <c r="C9" s="1"/>
      <c r="D9" s="1" t="s">
        <v>1</v>
      </c>
    </row>
    <row r="10" spans="1:4" ht="15" customHeight="1">
      <c r="A10" s="48" t="s">
        <v>417</v>
      </c>
      <c r="B10" s="48"/>
      <c r="C10" s="1"/>
      <c r="D10" s="1" t="s">
        <v>1</v>
      </c>
    </row>
    <row r="11" spans="1:4" ht="15" customHeight="1">
      <c r="A11" s="1" t="s">
        <v>1</v>
      </c>
      <c r="B11" s="1" t="s">
        <v>1</v>
      </c>
      <c r="C11" s="1" t="s">
        <v>1</v>
      </c>
      <c r="D11" s="1" t="s">
        <v>1</v>
      </c>
    </row>
    <row r="12" spans="1:4" ht="15" customHeight="1">
      <c r="A12" s="1" t="s">
        <v>1</v>
      </c>
      <c r="B12" s="1" t="s">
        <v>1</v>
      </c>
      <c r="C12" s="1" t="s">
        <v>1</v>
      </c>
      <c r="D12" s="1" t="s">
        <v>5</v>
      </c>
    </row>
    <row r="13" spans="1:4" ht="15" customHeight="1">
      <c r="A13" s="1" t="s">
        <v>1</v>
      </c>
      <c r="B13" s="3" t="s">
        <v>6</v>
      </c>
      <c r="C13" s="3" t="s">
        <v>7</v>
      </c>
      <c r="D13" s="3" t="s">
        <v>8</v>
      </c>
    </row>
    <row r="14" spans="1:4" ht="15" customHeight="1">
      <c r="A14" s="1" t="s">
        <v>1</v>
      </c>
      <c r="B14" s="4" t="s">
        <v>9</v>
      </c>
      <c r="C14" s="5" t="s">
        <v>10</v>
      </c>
      <c r="D14" s="5" t="s">
        <v>11</v>
      </c>
    </row>
    <row r="15" spans="1:4" ht="15" customHeight="1">
      <c r="A15" s="1" t="s">
        <v>1</v>
      </c>
      <c r="B15" s="4" t="s">
        <v>12</v>
      </c>
      <c r="C15" s="5" t="s">
        <v>13</v>
      </c>
      <c r="D15" s="5" t="s">
        <v>14</v>
      </c>
    </row>
    <row r="16" spans="1:4" ht="15" customHeight="1">
      <c r="A16" s="1" t="s">
        <v>1</v>
      </c>
      <c r="B16" s="4" t="s">
        <v>15</v>
      </c>
      <c r="C16" s="5" t="s">
        <v>16</v>
      </c>
      <c r="D16" s="5" t="s">
        <v>17</v>
      </c>
    </row>
    <row r="17" spans="1:4" ht="15" customHeight="1">
      <c r="A17" s="1" t="s">
        <v>1</v>
      </c>
      <c r="B17" s="4" t="s">
        <v>18</v>
      </c>
      <c r="C17" s="5" t="s">
        <v>19</v>
      </c>
      <c r="D17" s="5" t="s">
        <v>20</v>
      </c>
    </row>
    <row r="18" spans="1:4" ht="15" customHeight="1">
      <c r="A18" s="1" t="s">
        <v>1</v>
      </c>
      <c r="B18" s="4" t="s">
        <v>21</v>
      </c>
      <c r="C18" s="5" t="s">
        <v>22</v>
      </c>
      <c r="D18" s="5" t="s">
        <v>23</v>
      </c>
    </row>
    <row r="19" spans="1:4" ht="15" customHeight="1">
      <c r="A19" s="1"/>
      <c r="B19" s="4" t="s">
        <v>24</v>
      </c>
      <c r="C19" s="5" t="s">
        <v>25</v>
      </c>
      <c r="D19" s="5" t="s">
        <v>26</v>
      </c>
    </row>
    <row r="20" spans="1:4" ht="15" customHeight="1">
      <c r="A20" s="1"/>
      <c r="B20" s="4" t="s">
        <v>27</v>
      </c>
      <c r="C20" s="5" t="s">
        <v>28</v>
      </c>
      <c r="D20" s="5" t="s">
        <v>29</v>
      </c>
    </row>
    <row r="21" spans="1:4" ht="15" customHeight="1">
      <c r="A21" s="1"/>
      <c r="B21" s="4" t="s">
        <v>30</v>
      </c>
      <c r="C21" s="5" t="s">
        <v>31</v>
      </c>
      <c r="D21" s="5" t="s">
        <v>32</v>
      </c>
    </row>
    <row r="22" spans="1:4" ht="15" customHeight="1">
      <c r="A22" s="1"/>
      <c r="B22" s="4" t="s">
        <v>33</v>
      </c>
      <c r="C22" s="5" t="s">
        <v>34</v>
      </c>
      <c r="D22" s="5" t="s">
        <v>35</v>
      </c>
    </row>
    <row r="23" spans="1:4" ht="15" customHeight="1">
      <c r="A23" s="1"/>
      <c r="B23" s="4" t="s">
        <v>36</v>
      </c>
      <c r="C23" s="5" t="s">
        <v>37</v>
      </c>
      <c r="D23" s="5" t="s">
        <v>38</v>
      </c>
    </row>
    <row r="24" spans="1:4" ht="15" customHeight="1">
      <c r="A24" s="1"/>
      <c r="B24" s="4" t="s">
        <v>39</v>
      </c>
      <c r="C24" s="5" t="s">
        <v>40</v>
      </c>
      <c r="D24" s="5" t="s">
        <v>41</v>
      </c>
    </row>
    <row r="25" spans="1:4" ht="15" customHeight="1">
      <c r="A25" s="1"/>
      <c r="B25" s="4" t="s">
        <v>42</v>
      </c>
      <c r="C25" s="5" t="s">
        <v>43</v>
      </c>
      <c r="D25" s="5" t="s">
        <v>44</v>
      </c>
    </row>
    <row r="26" spans="1:4" ht="15" customHeight="1">
      <c r="A26" s="1"/>
      <c r="B26" s="4" t="s">
        <v>45</v>
      </c>
      <c r="C26" s="5" t="s">
        <v>46</v>
      </c>
      <c r="D26" s="5" t="s">
        <v>47</v>
      </c>
    </row>
    <row r="27" spans="1:4" ht="15" customHeight="1">
      <c r="A27" s="1" t="s">
        <v>1</v>
      </c>
      <c r="B27" s="6" t="s">
        <v>48</v>
      </c>
      <c r="C27" s="1" t="s">
        <v>49</v>
      </c>
      <c r="D27" s="1" t="s">
        <v>1</v>
      </c>
    </row>
    <row r="28" spans="1:4" ht="15" customHeight="1">
      <c r="A28" s="1" t="s">
        <v>1</v>
      </c>
      <c r="B28" s="1" t="s">
        <v>1</v>
      </c>
      <c r="C28" s="1" t="s">
        <v>50</v>
      </c>
      <c r="D28" s="1"/>
    </row>
    <row r="29" spans="1:4" ht="15" customHeight="1">
      <c r="A29" s="1" t="s">
        <v>1</v>
      </c>
      <c r="B29" s="1" t="s">
        <v>1</v>
      </c>
      <c r="C29" s="1" t="s">
        <v>51</v>
      </c>
      <c r="D29" s="1" t="s">
        <v>1</v>
      </c>
    </row>
    <row r="30" spans="1:4" ht="15" customHeight="1">
      <c r="A30" s="1" t="s">
        <v>1</v>
      </c>
      <c r="B30" s="1" t="s">
        <v>1</v>
      </c>
      <c r="C30" s="1" t="s">
        <v>1</v>
      </c>
      <c r="D30" s="1" t="s">
        <v>1</v>
      </c>
    </row>
    <row r="31" spans="1:4" ht="15" customHeight="1">
      <c r="A31" s="1" t="s">
        <v>1</v>
      </c>
      <c r="B31" s="1" t="s">
        <v>1</v>
      </c>
      <c r="C31" s="1" t="s">
        <v>1</v>
      </c>
      <c r="D31" s="1" t="s">
        <v>1</v>
      </c>
    </row>
    <row r="32" spans="1:4" ht="15" customHeight="1">
      <c r="A32" s="1" t="s">
        <v>1</v>
      </c>
      <c r="B32" s="1" t="s">
        <v>1</v>
      </c>
      <c r="C32" s="1" t="s">
        <v>1</v>
      </c>
      <c r="D32" s="1" t="s">
        <v>1</v>
      </c>
    </row>
    <row r="33" spans="1:4" ht="15" customHeight="1">
      <c r="A33" s="46" t="s">
        <v>52</v>
      </c>
      <c r="B33" s="46"/>
      <c r="C33" s="45" t="s">
        <v>408</v>
      </c>
      <c r="D33" s="46"/>
    </row>
    <row r="34" spans="1:4" ht="15" customHeight="1">
      <c r="A34" s="44" t="s">
        <v>53</v>
      </c>
      <c r="B34" s="44"/>
      <c r="C34" s="44" t="s">
        <v>53</v>
      </c>
      <c r="D34" s="44"/>
    </row>
    <row r="35" spans="1:4" ht="15" customHeight="1">
      <c r="A35" s="1" t="s">
        <v>1</v>
      </c>
      <c r="B35" s="1" t="s">
        <v>1</v>
      </c>
      <c r="C35" s="1" t="s">
        <v>1</v>
      </c>
      <c r="D35" s="1" t="s">
        <v>1</v>
      </c>
    </row>
    <row r="41" spans="1:4" ht="15.75">
      <c r="A41" s="10" t="s">
        <v>415</v>
      </c>
      <c r="B41" s="15"/>
      <c r="C41" s="15" t="s">
        <v>413</v>
      </c>
    </row>
    <row r="42" spans="1:4" ht="15.75">
      <c r="A42" s="10" t="s">
        <v>416</v>
      </c>
      <c r="B42" s="15"/>
      <c r="C42" s="15" t="s">
        <v>414</v>
      </c>
    </row>
  </sheetData>
  <mergeCells count="9">
    <mergeCell ref="A34:B34"/>
    <mergeCell ref="C33:D33"/>
    <mergeCell ref="C34:D34"/>
    <mergeCell ref="A1:D2"/>
    <mergeCell ref="A7:B7"/>
    <mergeCell ref="A8:B8"/>
    <mergeCell ref="A9:B9"/>
    <mergeCell ref="A10:B10"/>
    <mergeCell ref="A33:B33"/>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pageSetUpPr autoPageBreaks="0" fitToPage="1"/>
  </sheetPr>
  <dimension ref="A1:G16"/>
  <sheetViews>
    <sheetView workbookViewId="0">
      <selection sqref="A1:A2"/>
    </sheetView>
  </sheetViews>
  <sheetFormatPr defaultRowHeight="12.75"/>
  <cols>
    <col min="1" max="1" width="6.7109375" customWidth="1"/>
    <col min="2" max="2" width="40.5703125" customWidth="1"/>
    <col min="3" max="6" width="13.7109375" customWidth="1"/>
    <col min="7" max="7" width="14.7109375" customWidth="1"/>
  </cols>
  <sheetData>
    <row r="1" spans="1:7" ht="15" customHeight="1">
      <c r="A1" s="51" t="s">
        <v>6</v>
      </c>
      <c r="B1" s="51" t="s">
        <v>117</v>
      </c>
      <c r="C1" s="51" t="s">
        <v>235</v>
      </c>
      <c r="D1" s="51"/>
      <c r="E1" s="51" t="s">
        <v>236</v>
      </c>
      <c r="F1" s="51"/>
      <c r="G1" s="51" t="s">
        <v>316</v>
      </c>
    </row>
    <row r="2" spans="1:7" ht="15" customHeight="1">
      <c r="A2" s="51"/>
      <c r="B2" s="51"/>
      <c r="C2" s="7" t="s">
        <v>307</v>
      </c>
      <c r="D2" s="7" t="s">
        <v>313</v>
      </c>
      <c r="E2" s="7" t="s">
        <v>307</v>
      </c>
      <c r="F2" s="7" t="s">
        <v>313</v>
      </c>
      <c r="G2" s="51"/>
    </row>
    <row r="3" spans="1:7" ht="15" customHeight="1">
      <c r="A3" s="8" t="s">
        <v>58</v>
      </c>
      <c r="B3" s="8" t="s">
        <v>317</v>
      </c>
      <c r="C3" s="8" t="s">
        <v>1</v>
      </c>
      <c r="D3" s="8" t="s">
        <v>1</v>
      </c>
      <c r="E3" s="8" t="s">
        <v>1</v>
      </c>
      <c r="F3" s="8" t="s">
        <v>1</v>
      </c>
      <c r="G3" s="8" t="s">
        <v>1</v>
      </c>
    </row>
    <row r="4" spans="1:7" ht="15" customHeight="1">
      <c r="A4" s="5" t="s">
        <v>1</v>
      </c>
      <c r="B4" s="5" t="s">
        <v>76</v>
      </c>
      <c r="C4" s="5" t="s">
        <v>1</v>
      </c>
      <c r="D4" s="5" t="s">
        <v>1</v>
      </c>
      <c r="E4" s="5" t="s">
        <v>1</v>
      </c>
      <c r="F4" s="5" t="s">
        <v>1</v>
      </c>
      <c r="G4" s="5" t="s">
        <v>1</v>
      </c>
    </row>
    <row r="5" spans="1:7" ht="15" customHeight="1">
      <c r="A5" s="5" t="s">
        <v>1</v>
      </c>
      <c r="B5" s="5" t="s">
        <v>79</v>
      </c>
      <c r="C5" s="5" t="s">
        <v>1</v>
      </c>
      <c r="D5" s="5" t="s">
        <v>1</v>
      </c>
      <c r="E5" s="5" t="s">
        <v>1</v>
      </c>
      <c r="F5" s="5" t="s">
        <v>1</v>
      </c>
      <c r="G5" s="5" t="s">
        <v>1</v>
      </c>
    </row>
    <row r="6" spans="1:7" ht="15" customHeight="1">
      <c r="A6" s="5" t="s">
        <v>1</v>
      </c>
      <c r="B6" s="5" t="s">
        <v>318</v>
      </c>
      <c r="C6" s="5" t="s">
        <v>1</v>
      </c>
      <c r="D6" s="5" t="s">
        <v>1</v>
      </c>
      <c r="E6" s="5" t="s">
        <v>1</v>
      </c>
      <c r="F6" s="5" t="s">
        <v>1</v>
      </c>
      <c r="G6" s="5" t="s">
        <v>1</v>
      </c>
    </row>
    <row r="7" spans="1:7" ht="15" customHeight="1">
      <c r="A7" s="5" t="s">
        <v>66</v>
      </c>
      <c r="B7" s="5" t="s">
        <v>66</v>
      </c>
      <c r="C7" s="5" t="s">
        <v>66</v>
      </c>
      <c r="D7" s="5" t="s">
        <v>66</v>
      </c>
      <c r="E7" s="5" t="s">
        <v>66</v>
      </c>
      <c r="F7" s="5" t="s">
        <v>66</v>
      </c>
      <c r="G7" s="5" t="s">
        <v>66</v>
      </c>
    </row>
    <row r="8" spans="1:7" ht="15" customHeight="1">
      <c r="A8" s="8" t="s">
        <v>96</v>
      </c>
      <c r="B8" s="8" t="s">
        <v>319</v>
      </c>
      <c r="C8" s="8" t="s">
        <v>1</v>
      </c>
      <c r="D8" s="8" t="s">
        <v>1</v>
      </c>
      <c r="E8" s="8" t="s">
        <v>1</v>
      </c>
      <c r="F8" s="8" t="s">
        <v>1</v>
      </c>
      <c r="G8" s="8" t="s">
        <v>1</v>
      </c>
    </row>
    <row r="9" spans="1:7" ht="15" customHeight="1">
      <c r="A9" s="5" t="s">
        <v>1</v>
      </c>
      <c r="B9" s="5" t="s">
        <v>320</v>
      </c>
      <c r="C9" s="5" t="s">
        <v>1</v>
      </c>
      <c r="D9" s="5" t="s">
        <v>1</v>
      </c>
      <c r="E9" s="5" t="s">
        <v>1</v>
      </c>
      <c r="F9" s="5" t="s">
        <v>1</v>
      </c>
      <c r="G9" s="5" t="s">
        <v>1</v>
      </c>
    </row>
    <row r="10" spans="1:7" ht="15" customHeight="1">
      <c r="A10" s="5" t="s">
        <v>66</v>
      </c>
      <c r="B10" s="5" t="s">
        <v>66</v>
      </c>
      <c r="C10" s="5" t="s">
        <v>66</v>
      </c>
      <c r="D10" s="5" t="s">
        <v>66</v>
      </c>
      <c r="E10" s="5" t="s">
        <v>66</v>
      </c>
      <c r="F10" s="5" t="s">
        <v>66</v>
      </c>
      <c r="G10" s="5" t="s">
        <v>66</v>
      </c>
    </row>
    <row r="11" spans="1:7" ht="15" customHeight="1">
      <c r="A11" s="5" t="s">
        <v>1</v>
      </c>
      <c r="B11" s="5" t="s">
        <v>321</v>
      </c>
      <c r="C11" s="5" t="s">
        <v>1</v>
      </c>
      <c r="D11" s="5" t="s">
        <v>1</v>
      </c>
      <c r="E11" s="5" t="s">
        <v>1</v>
      </c>
      <c r="F11" s="5" t="s">
        <v>1</v>
      </c>
      <c r="G11" s="5" t="s">
        <v>1</v>
      </c>
    </row>
    <row r="12" spans="1:7" ht="15" customHeight="1">
      <c r="A12" s="5" t="s">
        <v>66</v>
      </c>
      <c r="B12" s="5" t="s">
        <v>66</v>
      </c>
      <c r="C12" s="5" t="s">
        <v>66</v>
      </c>
      <c r="D12" s="5" t="s">
        <v>66</v>
      </c>
      <c r="E12" s="5" t="s">
        <v>66</v>
      </c>
      <c r="F12" s="5" t="s">
        <v>66</v>
      </c>
      <c r="G12" s="5" t="s">
        <v>66</v>
      </c>
    </row>
    <row r="13" spans="1:7" ht="15" customHeight="1">
      <c r="A13" s="8" t="s">
        <v>144</v>
      </c>
      <c r="B13" s="8" t="s">
        <v>322</v>
      </c>
      <c r="C13" s="8" t="s">
        <v>1</v>
      </c>
      <c r="D13" s="8" t="s">
        <v>1</v>
      </c>
      <c r="E13" s="8" t="s">
        <v>1</v>
      </c>
      <c r="F13" s="8" t="s">
        <v>1</v>
      </c>
      <c r="G13" s="8" t="s">
        <v>1</v>
      </c>
    </row>
    <row r="14" spans="1:7" ht="15" customHeight="1">
      <c r="A14" s="8" t="s">
        <v>147</v>
      </c>
      <c r="B14" s="8" t="s">
        <v>323</v>
      </c>
      <c r="C14" s="8" t="s">
        <v>1</v>
      </c>
      <c r="D14" s="8" t="s">
        <v>1</v>
      </c>
      <c r="E14" s="8" t="s">
        <v>1</v>
      </c>
      <c r="F14" s="8" t="s">
        <v>1</v>
      </c>
      <c r="G14" s="8" t="s">
        <v>1</v>
      </c>
    </row>
    <row r="15" spans="1:7" ht="15" customHeight="1">
      <c r="A15" s="5" t="s">
        <v>1</v>
      </c>
      <c r="B15" s="5" t="s">
        <v>324</v>
      </c>
      <c r="C15" s="5" t="s">
        <v>1</v>
      </c>
      <c r="D15" s="5" t="s">
        <v>1</v>
      </c>
      <c r="E15" s="5" t="s">
        <v>1</v>
      </c>
      <c r="F15" s="5" t="s">
        <v>1</v>
      </c>
      <c r="G15" s="5" t="s">
        <v>1</v>
      </c>
    </row>
    <row r="16" spans="1:7" ht="15" customHeight="1">
      <c r="A16" s="5" t="s">
        <v>1</v>
      </c>
      <c r="B16" s="5" t="s">
        <v>152</v>
      </c>
      <c r="C16" s="5" t="s">
        <v>1</v>
      </c>
      <c r="D16" s="5" t="s">
        <v>1</v>
      </c>
      <c r="E16" s="5" t="s">
        <v>1</v>
      </c>
      <c r="F16" s="5" t="s">
        <v>1</v>
      </c>
      <c r="G16" s="5" t="s">
        <v>1</v>
      </c>
    </row>
  </sheetData>
  <mergeCells count="5">
    <mergeCell ref="E1:F1"/>
    <mergeCell ref="C1:D1"/>
    <mergeCell ref="G1:G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pageSetUpPr autoPageBreaks="0" fitToPage="1"/>
  </sheetPr>
  <dimension ref="A1:H21"/>
  <sheetViews>
    <sheetView workbookViewId="0">
      <selection sqref="A1:A2"/>
    </sheetView>
  </sheetViews>
  <sheetFormatPr defaultRowHeight="12.75"/>
  <cols>
    <col min="1" max="1" width="6.7109375" customWidth="1"/>
    <col min="2" max="2" width="25.28515625" customWidth="1"/>
    <col min="3" max="3" width="12.5703125" customWidth="1"/>
    <col min="4" max="4" width="13" customWidth="1"/>
    <col min="5" max="5" width="14" customWidth="1"/>
    <col min="6" max="7" width="12.7109375" customWidth="1"/>
    <col min="8" max="8" width="15" customWidth="1"/>
  </cols>
  <sheetData>
    <row r="1" spans="1:8" ht="15" customHeight="1">
      <c r="A1" s="51" t="s">
        <v>6</v>
      </c>
      <c r="B1" s="51" t="s">
        <v>325</v>
      </c>
      <c r="C1" s="51" t="s">
        <v>178</v>
      </c>
      <c r="D1" s="51" t="s">
        <v>179</v>
      </c>
      <c r="E1" s="51"/>
      <c r="F1" s="51" t="s">
        <v>180</v>
      </c>
      <c r="G1" s="51"/>
      <c r="H1" s="51" t="s">
        <v>326</v>
      </c>
    </row>
    <row r="2" spans="1:8" ht="15" customHeight="1">
      <c r="A2" s="51"/>
      <c r="B2" s="51"/>
      <c r="C2" s="51"/>
      <c r="D2" s="7" t="s">
        <v>307</v>
      </c>
      <c r="E2" s="7" t="s">
        <v>313</v>
      </c>
      <c r="F2" s="7" t="s">
        <v>307</v>
      </c>
      <c r="G2" s="7" t="s">
        <v>313</v>
      </c>
      <c r="H2" s="51"/>
    </row>
    <row r="3" spans="1:8" ht="15" customHeight="1">
      <c r="A3" s="8" t="s">
        <v>58</v>
      </c>
      <c r="B3" s="8" t="s">
        <v>327</v>
      </c>
      <c r="C3" s="8" t="s">
        <v>1</v>
      </c>
      <c r="D3" s="8" t="s">
        <v>1</v>
      </c>
      <c r="E3" s="8" t="s">
        <v>1</v>
      </c>
      <c r="F3" s="8" t="s">
        <v>1</v>
      </c>
      <c r="G3" s="8" t="s">
        <v>1</v>
      </c>
      <c r="H3" s="8" t="s">
        <v>1</v>
      </c>
    </row>
    <row r="4" spans="1:8" ht="15" customHeight="1">
      <c r="A4" s="5" t="s">
        <v>66</v>
      </c>
      <c r="B4" s="5" t="s">
        <v>66</v>
      </c>
      <c r="C4" s="5" t="s">
        <v>66</v>
      </c>
      <c r="D4" s="5" t="s">
        <v>66</v>
      </c>
      <c r="E4" s="5" t="s">
        <v>66</v>
      </c>
      <c r="F4" s="5" t="s">
        <v>66</v>
      </c>
      <c r="G4" s="5" t="s">
        <v>66</v>
      </c>
      <c r="H4" s="5" t="s">
        <v>66</v>
      </c>
    </row>
    <row r="5" spans="1:8" ht="15" customHeight="1">
      <c r="A5" s="5" t="s">
        <v>1</v>
      </c>
      <c r="B5" s="5" t="s">
        <v>183</v>
      </c>
      <c r="C5" s="5" t="s">
        <v>1</v>
      </c>
      <c r="D5" s="5" t="s">
        <v>1</v>
      </c>
      <c r="E5" s="5" t="s">
        <v>1</v>
      </c>
      <c r="F5" s="5" t="s">
        <v>1</v>
      </c>
      <c r="G5" s="5" t="s">
        <v>1</v>
      </c>
      <c r="H5" s="5" t="s">
        <v>1</v>
      </c>
    </row>
    <row r="6" spans="1:8" ht="15" customHeight="1">
      <c r="A6" s="8" t="s">
        <v>96</v>
      </c>
      <c r="B6" s="8" t="s">
        <v>328</v>
      </c>
      <c r="C6" s="8" t="s">
        <v>1</v>
      </c>
      <c r="D6" s="8" t="s">
        <v>1</v>
      </c>
      <c r="E6" s="8" t="s">
        <v>1</v>
      </c>
      <c r="F6" s="8" t="s">
        <v>1</v>
      </c>
      <c r="G6" s="8" t="s">
        <v>1</v>
      </c>
      <c r="H6" s="8" t="s">
        <v>1</v>
      </c>
    </row>
    <row r="7" spans="1:8" ht="15" customHeight="1">
      <c r="A7" s="5" t="s">
        <v>66</v>
      </c>
      <c r="B7" s="5" t="s">
        <v>66</v>
      </c>
      <c r="C7" s="5" t="s">
        <v>66</v>
      </c>
      <c r="D7" s="5" t="s">
        <v>66</v>
      </c>
      <c r="E7" s="5" t="s">
        <v>66</v>
      </c>
      <c r="F7" s="5" t="s">
        <v>66</v>
      </c>
      <c r="G7" s="5" t="s">
        <v>66</v>
      </c>
      <c r="H7" s="5" t="s">
        <v>66</v>
      </c>
    </row>
    <row r="8" spans="1:8" ht="15" customHeight="1">
      <c r="A8" s="5" t="s">
        <v>1</v>
      </c>
      <c r="B8" s="5" t="s">
        <v>183</v>
      </c>
      <c r="C8" s="5" t="s">
        <v>1</v>
      </c>
      <c r="D8" s="5" t="s">
        <v>1</v>
      </c>
      <c r="E8" s="5" t="s">
        <v>1</v>
      </c>
      <c r="F8" s="5" t="s">
        <v>1</v>
      </c>
      <c r="G8" s="5" t="s">
        <v>1</v>
      </c>
      <c r="H8" s="5" t="s">
        <v>1</v>
      </c>
    </row>
    <row r="9" spans="1:8" ht="15" customHeight="1">
      <c r="A9" s="8" t="s">
        <v>144</v>
      </c>
      <c r="B9" s="8" t="s">
        <v>329</v>
      </c>
      <c r="C9" s="8" t="s">
        <v>1</v>
      </c>
      <c r="D9" s="8" t="s">
        <v>1</v>
      </c>
      <c r="E9" s="8" t="s">
        <v>1</v>
      </c>
      <c r="F9" s="8" t="s">
        <v>1</v>
      </c>
      <c r="G9" s="8" t="s">
        <v>1</v>
      </c>
      <c r="H9" s="8" t="s">
        <v>1</v>
      </c>
    </row>
    <row r="10" spans="1:8" ht="15" customHeight="1">
      <c r="A10" s="5" t="s">
        <v>66</v>
      </c>
      <c r="B10" s="5" t="s">
        <v>66</v>
      </c>
      <c r="C10" s="5" t="s">
        <v>66</v>
      </c>
      <c r="D10" s="5" t="s">
        <v>66</v>
      </c>
      <c r="E10" s="5" t="s">
        <v>66</v>
      </c>
      <c r="F10" s="5" t="s">
        <v>66</v>
      </c>
      <c r="G10" s="5" t="s">
        <v>66</v>
      </c>
      <c r="H10" s="5" t="s">
        <v>66</v>
      </c>
    </row>
    <row r="11" spans="1:8" ht="15" customHeight="1">
      <c r="A11" s="5" t="s">
        <v>1</v>
      </c>
      <c r="B11" s="5" t="s">
        <v>183</v>
      </c>
      <c r="C11" s="5" t="s">
        <v>1</v>
      </c>
      <c r="D11" s="5" t="s">
        <v>1</v>
      </c>
      <c r="E11" s="5" t="s">
        <v>1</v>
      </c>
      <c r="F11" s="5" t="s">
        <v>1</v>
      </c>
      <c r="G11" s="5" t="s">
        <v>1</v>
      </c>
      <c r="H11" s="5" t="s">
        <v>1</v>
      </c>
    </row>
    <row r="12" spans="1:8" ht="15" customHeight="1">
      <c r="A12" s="8" t="s">
        <v>147</v>
      </c>
      <c r="B12" s="8" t="s">
        <v>330</v>
      </c>
      <c r="C12" s="8" t="s">
        <v>1</v>
      </c>
      <c r="D12" s="8" t="s">
        <v>1</v>
      </c>
      <c r="E12" s="8" t="s">
        <v>1</v>
      </c>
      <c r="F12" s="8" t="s">
        <v>1</v>
      </c>
      <c r="G12" s="8" t="s">
        <v>1</v>
      </c>
      <c r="H12" s="8" t="s">
        <v>1</v>
      </c>
    </row>
    <row r="13" spans="1:8" ht="15" customHeight="1">
      <c r="A13" s="5" t="s">
        <v>66</v>
      </c>
      <c r="B13" s="5" t="s">
        <v>66</v>
      </c>
      <c r="C13" s="5" t="s">
        <v>66</v>
      </c>
      <c r="D13" s="5" t="s">
        <v>66</v>
      </c>
      <c r="E13" s="5" t="s">
        <v>66</v>
      </c>
      <c r="F13" s="5" t="s">
        <v>66</v>
      </c>
      <c r="G13" s="5" t="s">
        <v>66</v>
      </c>
      <c r="H13" s="5" t="s">
        <v>66</v>
      </c>
    </row>
    <row r="14" spans="1:8" ht="15" customHeight="1">
      <c r="A14" s="5" t="s">
        <v>1</v>
      </c>
      <c r="B14" s="5" t="s">
        <v>183</v>
      </c>
      <c r="C14" s="5" t="s">
        <v>1</v>
      </c>
      <c r="D14" s="5" t="s">
        <v>1</v>
      </c>
      <c r="E14" s="5" t="s">
        <v>1</v>
      </c>
      <c r="F14" s="5" t="s">
        <v>1</v>
      </c>
      <c r="G14" s="5" t="s">
        <v>1</v>
      </c>
      <c r="H14" s="5" t="s">
        <v>1</v>
      </c>
    </row>
    <row r="15" spans="1:8" ht="15" customHeight="1">
      <c r="A15" s="8" t="s">
        <v>154</v>
      </c>
      <c r="B15" s="8" t="s">
        <v>331</v>
      </c>
      <c r="C15" s="8" t="s">
        <v>1</v>
      </c>
      <c r="D15" s="8" t="s">
        <v>1</v>
      </c>
      <c r="E15" s="8" t="s">
        <v>1</v>
      </c>
      <c r="F15" s="8" t="s">
        <v>1</v>
      </c>
      <c r="G15" s="8" t="s">
        <v>1</v>
      </c>
      <c r="H15" s="8" t="s">
        <v>1</v>
      </c>
    </row>
    <row r="16" spans="1:8" ht="15" customHeight="1">
      <c r="A16" s="5" t="s">
        <v>66</v>
      </c>
      <c r="B16" s="5" t="s">
        <v>66</v>
      </c>
      <c r="C16" s="5" t="s">
        <v>66</v>
      </c>
      <c r="D16" s="5" t="s">
        <v>66</v>
      </c>
      <c r="E16" s="5" t="s">
        <v>66</v>
      </c>
      <c r="F16" s="5" t="s">
        <v>66</v>
      </c>
      <c r="G16" s="5" t="s">
        <v>66</v>
      </c>
      <c r="H16" s="5" t="s">
        <v>66</v>
      </c>
    </row>
    <row r="17" spans="1:8" ht="15" customHeight="1">
      <c r="A17" s="5" t="s">
        <v>1</v>
      </c>
      <c r="B17" s="5" t="s">
        <v>183</v>
      </c>
      <c r="C17" s="5" t="s">
        <v>1</v>
      </c>
      <c r="D17" s="5" t="s">
        <v>1</v>
      </c>
      <c r="E17" s="5" t="s">
        <v>1</v>
      </c>
      <c r="F17" s="5" t="s">
        <v>1</v>
      </c>
      <c r="G17" s="5" t="s">
        <v>1</v>
      </c>
      <c r="H17" s="5" t="s">
        <v>1</v>
      </c>
    </row>
    <row r="18" spans="1:8" ht="15" customHeight="1">
      <c r="A18" s="8" t="s">
        <v>157</v>
      </c>
      <c r="B18" s="8" t="s">
        <v>332</v>
      </c>
      <c r="C18" s="8" t="s">
        <v>1</v>
      </c>
      <c r="D18" s="8" t="s">
        <v>1</v>
      </c>
      <c r="E18" s="8" t="s">
        <v>1</v>
      </c>
      <c r="F18" s="8" t="s">
        <v>1</v>
      </c>
      <c r="G18" s="8" t="s">
        <v>1</v>
      </c>
      <c r="H18" s="8" t="s">
        <v>1</v>
      </c>
    </row>
    <row r="19" spans="1:8" ht="15" customHeight="1">
      <c r="A19" s="5" t="s">
        <v>66</v>
      </c>
      <c r="B19" s="5" t="s">
        <v>66</v>
      </c>
      <c r="C19" s="5" t="s">
        <v>66</v>
      </c>
      <c r="D19" s="5" t="s">
        <v>66</v>
      </c>
      <c r="E19" s="5" t="s">
        <v>66</v>
      </c>
      <c r="F19" s="5" t="s">
        <v>66</v>
      </c>
      <c r="G19" s="5" t="s">
        <v>66</v>
      </c>
      <c r="H19" s="5" t="s">
        <v>66</v>
      </c>
    </row>
    <row r="20" spans="1:8" ht="15" customHeight="1">
      <c r="A20" s="5" t="s">
        <v>1</v>
      </c>
      <c r="B20" s="5" t="s">
        <v>183</v>
      </c>
      <c r="C20" s="5" t="s">
        <v>1</v>
      </c>
      <c r="D20" s="5" t="s">
        <v>1</v>
      </c>
      <c r="E20" s="5" t="s">
        <v>1</v>
      </c>
      <c r="F20" s="5" t="s">
        <v>1</v>
      </c>
      <c r="G20" s="5" t="s">
        <v>1</v>
      </c>
      <c r="H20" s="5" t="s">
        <v>1</v>
      </c>
    </row>
    <row r="21" spans="1:8" ht="15" customHeight="1">
      <c r="A21" s="8" t="s">
        <v>160</v>
      </c>
      <c r="B21" s="8" t="s">
        <v>333</v>
      </c>
      <c r="C21" s="8" t="s">
        <v>1</v>
      </c>
      <c r="D21" s="8" t="s">
        <v>1</v>
      </c>
      <c r="E21" s="8" t="s">
        <v>1</v>
      </c>
      <c r="F21" s="8" t="s">
        <v>1</v>
      </c>
      <c r="G21" s="8" t="s">
        <v>1</v>
      </c>
      <c r="H21" s="8" t="s">
        <v>1</v>
      </c>
    </row>
  </sheetData>
  <mergeCells count="6">
    <mergeCell ref="H1:H2"/>
    <mergeCell ref="F1:G1"/>
    <mergeCell ref="D1:E1"/>
    <mergeCell ref="A1:A2"/>
    <mergeCell ref="B1:B2"/>
    <mergeCell ref="C1:C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pageSetUpPr autoPageBreaks="0" fitToPage="1"/>
  </sheetPr>
  <dimension ref="A1:C3"/>
  <sheetViews>
    <sheetView workbookViewId="0"/>
  </sheetViews>
  <sheetFormatPr defaultRowHeight="12.75"/>
  <cols>
    <col min="1" max="1" width="6.7109375" customWidth="1"/>
    <col min="2" max="2" width="42.7109375" customWidth="1"/>
    <col min="3" max="3" width="41.42578125" customWidth="1"/>
  </cols>
  <sheetData>
    <row r="1" spans="1:3" ht="15" customHeight="1">
      <c r="A1" s="7" t="s">
        <v>6</v>
      </c>
      <c r="B1" s="7" t="s">
        <v>334</v>
      </c>
      <c r="C1" s="7" t="s">
        <v>7</v>
      </c>
    </row>
    <row r="2" spans="1:3" ht="15" customHeight="1">
      <c r="A2" s="5" t="s">
        <v>66</v>
      </c>
      <c r="B2" s="5" t="s">
        <v>66</v>
      </c>
      <c r="C2" s="5" t="s">
        <v>66</v>
      </c>
    </row>
    <row r="3" spans="1:3" ht="15" customHeight="1">
      <c r="A3" s="5" t="s">
        <v>1</v>
      </c>
      <c r="B3" s="5" t="s">
        <v>1</v>
      </c>
      <c r="C3" s="5" t="s">
        <v>1</v>
      </c>
    </row>
  </sheetData>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pageSetUpPr autoPageBreaks="0" fitToPage="1"/>
  </sheetPr>
  <dimension ref="A1:A874"/>
  <sheetViews>
    <sheetView workbookViewId="0"/>
  </sheetViews>
  <sheetFormatPr defaultRowHeight="12.75"/>
  <sheetData>
    <row r="1" spans="1:1">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spans="1:1">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spans="1:1">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spans="1:1">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{'SheetId':'0e67e680-b807-4d33-99c0-7b78881f5ae3','UId':'9cbd5645-d1cc-4c66-9f84-d2f549c40baa','Col':4,'Row':3,'Format':'numberic','Value':'21150466928','TargetCode':''}</v>
      </c>
    </row>
    <row r="5" spans="1:1">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{'SheetId':'0e67e680-b807-4d33-99c0-7b78881f5ae3','UId':'99e568e1-5c2c-4711-855d-7b59f3d1cab6','Col':5,'Row':3,'Format':'numberic','Value':'52089276823','TargetCode':''}</v>
      </c>
    </row>
    <row r="6" spans="1:1">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{'SheetId':'0e67e680-b807-4d33-99c0-7b78881f5ae3','UId':'c69da7a3-02da-4c71-9ebc-1684c54f1afc','Col':6,'Row':3,'Format':'numberic','Value':'2.6651222507834','TargetCode':''}</v>
      </c>
    </row>
    <row r="7" spans="1:1">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 ','TargetCode':''}</v>
      </c>
    </row>
    <row r="8" spans="1:1">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 ','TargetCode':''}</v>
      </c>
    </row>
    <row r="9" spans="1:1">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 ','TargetCode':''}</v>
      </c>
    </row>
    <row r="10" spans="1:1">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spans="1:1">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spans="1:1">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spans="1:1">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{'SheetId':'0e67e680-b807-4d33-99c0-7b78881f5ae3','UId':'ff256832-31a8-4b18-a932-43bc9d1665b9','Col':4,'Row':6,'ColDynamic':4,'RowDynamic':5,'Format':'numberic','Value':'21150466928','TargetCode':''}</v>
      </c>
    </row>
    <row r="14" spans="1:1">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{'SheetId':'0e67e680-b807-4d33-99c0-7b78881f5ae3','UId':'a91ef888-5216-4368-893d-4bf54555e048','Col':5,'Row':6,'ColDynamic':5,'RowDynamic':5,'Format':'numberic','Value':'52089276823','TargetCode':''}</v>
      </c>
    </row>
    <row r="15" spans="1:1">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{'SheetId':'0e67e680-b807-4d33-99c0-7b78881f5ae3','UId':'0872eb3d-591d-41ae-88b3-07cc186bb076','Col':6,'Row':6,'ColDynamic':6,'RowDynamic':5,'Format':'numberic','Value':'2.6651222507834','TargetCode':''}</v>
      </c>
    </row>
    <row r="16" spans="1:1">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spans="1:1">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spans="1:1">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spans="1:1">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{'SheetId':'0e67e680-b807-4d33-99c0-7b78881f5ae3','UId':'c59bc369-ef6c-4ae7-8932-3d3cd7b0f999','Col':4,'Row':8,'ColDynamic':4,'RowDynamic':9,'Format':'numberic','Value':'552342906800','TargetCode':''}</v>
      </c>
    </row>
    <row r="20" spans="1:1">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{'SheetId':'0e67e680-b807-4d33-99c0-7b78881f5ae3','UId':'71da1168-8366-41b4-a97a-ac130f3a71ab','Col':5,'Row':8,'ColDynamic':5,'RowDynamic':9,'Format':'numberic','Value':'535776346400','TargetCode':''}</v>
      </c>
    </row>
    <row r="21" spans="1:1">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{'SheetId':'0e67e680-b807-4d33-99c0-7b78881f5ae3','UId':'3c022ada-eb27-4aed-bf94-d517130be29a','Col':6,'Row':8,'ColDynamic':6,'RowDynamic':9,'Format':'numberic','Value':'6.65148161099602','TargetCode':''}</v>
      </c>
    </row>
    <row r="22" spans="1:1">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spans="1:1">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spans="1:1">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spans="1:1">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 ','TargetCode':''}</v>
      </c>
    </row>
    <row r="26" spans="1:1">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 ','TargetCode':''}</v>
      </c>
    </row>
    <row r="27" spans="1:1">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 ','TargetCode':''}</v>
      </c>
    </row>
    <row r="28" spans="1:1">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spans="1:1">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spans="1:1">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spans="1:1">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spans="1:1">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spans="1:1">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spans="1:1">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{'SheetId':'0e67e680-b807-4d33-99c0-7b78881f5ae3','UId':'aaa47aee-de9e-4a72-aaac-e89970beaace','Col':4,'Row':13,'ColDynamic':4,'RowDynamic':12,'Format':'numberic','Value':'54157800','TargetCode':''}</v>
      </c>
    </row>
    <row r="35" spans="1:1">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{'SheetId':'0e67e680-b807-4d33-99c0-7b78881f5ae3','UId':'c31cdabe-83ce-456c-8300-7b06d46f81cc','Col':5,'Row':13,'ColDynamic':5,'RowDynamic':12,'Format':'numberic','Value':'0','TargetCode':''}</v>
      </c>
    </row>
    <row r="36" spans="1:1">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{'SheetId':'0e67e680-b807-4d33-99c0-7b78881f5ae3','UId':'df064eb2-539c-42cd-9667-ecd8effb04f7','Col':6,'Row':13,'ColDynamic':6,'RowDynamic':12,'Format':'numberic','Value':'3.64689166621775','TargetCode':''}</v>
      </c>
    </row>
    <row r="37" spans="1:1">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spans="1:1">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spans="1:1">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spans="1:1">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spans="1:1">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spans="1:1">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spans="1:1">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{'SheetId':'0e67e680-b807-4d33-99c0-7b78881f5ae3','UId':'4db3253d-9c46-4d6e-918f-a429377ea210','Col':4,'Row':16,'Format':'numberic','Value':'0','TargetCode':''}</v>
      </c>
    </row>
    <row r="44" spans="1:1">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{'SheetId':'0e67e680-b807-4d33-99c0-7b78881f5ae3','UId':'1b5619ce-07bd-4f38-b89d-ff10d4440cfc','Col':5,'Row':16,'Format':'numberic','Value':'0','TargetCode':''}</v>
      </c>
    </row>
    <row r="45" spans="1:1">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{'SheetId':'0e67e680-b807-4d33-99c0-7b78881f5ae3','UId':'e662b89a-1c2d-4d21-94c4-5d786440cb11','Col':6,'Row':16,'Format':'numberic','Value':'','TargetCode':''}</v>
      </c>
    </row>
    <row r="46" spans="1:1">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spans="1:1">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spans="1:1">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spans="1:1">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spans="1:1">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spans="1:1">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spans="1:1">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spans="1:1">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spans="1:1">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spans="1:1">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spans="1:1">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spans="1:1">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spans="1:1">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{'SheetId':'0e67e680-b807-4d33-99c0-7b78881f5ae3','UId':'fd93a4a0-c67a-4490-8678-85ab28c59627','Col':4,'Row':21,'ColDynamic':4,'RowDynamic':20,'Format':'numberic','Value':'4259306430','TargetCode':''}</v>
      </c>
    </row>
    <row r="59" spans="1:1">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{'SheetId':'0e67e680-b807-4d33-99c0-7b78881f5ae3','UId':'fcf911ca-e231-4e37-ba04-31a4d132b264','Col':5,'Row':21,'ColDynamic':5,'RowDynamic':20,'Format':'numberic','Value':'0','TargetCode':''}</v>
      </c>
    </row>
    <row r="60" spans="1:1">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{'SheetId':'0e67e680-b807-4d33-99c0-7b78881f5ae3','UId':'2d289968-fbe5-4b0a-bf5f-8a6df071d197','Col':6,'Row':21,'ColDynamic':6,'RowDynamic':20,'Format':'numberic','Value':'','TargetCode':''}</v>
      </c>
    </row>
    <row r="61" spans="1:1">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spans="1:1">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spans="1:1">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spans="1:1">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 ','TargetCode':''}</v>
      </c>
    </row>
    <row r="65" spans="1:1">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 ','TargetCode':''}</v>
      </c>
    </row>
    <row r="66" spans="1:1">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 ','TargetCode':''}</v>
      </c>
    </row>
    <row r="67" spans="1:1">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{'SheetId':'0e67e680-b807-4d33-99c0-7b78881f5ae3','UId':'d3087115-98ed-4310-8087-526a699f72e1','Col':4,'Row':24,'Format':'numberic','Value':'0','TargetCode':''}</v>
      </c>
    </row>
    <row r="68" spans="1:1">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{'SheetId':'0e67e680-b807-4d33-99c0-7b78881f5ae3','UId':'01d5d912-b3c4-471a-9f5e-e1ac15c1dcc9','Col':5,'Row':24,'Format':'numberic','Value':'0','TargetCode':''}</v>
      </c>
    </row>
    <row r="69" spans="1:1">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{'SheetId':'0e67e680-b807-4d33-99c0-7b78881f5ae3','UId':'3fc92fd1-c570-4931-b42c-dff4adb06154','Col':6,'Row':24,'Format':'numberic','Value':'','TargetCode':''}</v>
      </c>
    </row>
    <row r="70" spans="1:1">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spans="1:1">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spans="1:1">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spans="1:1">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spans="1:1">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spans="1:1">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spans="1:1">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{'SheetId':'0e67e680-b807-4d33-99c0-7b78881f5ae3','UId':'022fb1e6-6ae9-4fad-b071-b4b8f748fc24','Col':4,'Row':27,'Format':'numberic','Value':'0','TargetCode':''}</v>
      </c>
    </row>
    <row r="77" spans="1:1">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{'SheetId':'0e67e680-b807-4d33-99c0-7b78881f5ae3','UId':'f7a91119-2d9c-4b1a-9f30-9b37a89d8586','Col':5,'Row':27,'Format':'numberic','Value':'0','TargetCode':''}</v>
      </c>
    </row>
    <row r="78" spans="1:1">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{'SheetId':'0e67e680-b807-4d33-99c0-7b78881f5ae3','UId':'20b22da0-50b8-43d3-8775-3e42bfc7ac25','Col':6,'Row':27,'Format':'numberic','Value':'0','TargetCode':''}</v>
      </c>
    </row>
    <row r="79" spans="1:1">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spans="1:1">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spans="1:1">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spans="1:1">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spans="1:1">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spans="1:1">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spans="1:1">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{'SheetId':'0e67e680-b807-4d33-99c0-7b78881f5ae3','UId':'9165401c-9eab-437b-81ae-d4feb80e4e2f','Col':4,'Row':30,'Format':'numberic','Value':'577806837958','TargetCode':''}</v>
      </c>
    </row>
    <row r="86" spans="1:1">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{'SheetId':'0e67e680-b807-4d33-99c0-7b78881f5ae3','UId':'a439d206-4c67-47d4-afcd-d4f8e627acf1','Col':5,'Row':30,'Format':'numberic','Value':'587865623223','TargetCode':''}</v>
      </c>
    </row>
    <row r="87" spans="1:1">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{'SheetId':'0e67e680-b807-4d33-99c0-7b78881f5ae3','UId':'8906c8be-ac8d-4de9-aebb-1de6b88d0a22','Col':6,'Row':30,'Format':'numberic','Value':'6.31637891377669','TargetCode':''}</v>
      </c>
    </row>
    <row r="88" spans="1:1">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 ','TargetCode':''}</v>
      </c>
    </row>
    <row r="89" spans="1:1">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 ','TargetCode':''}</v>
      </c>
    </row>
    <row r="90" spans="1:1">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 ','TargetCode':''}</v>
      </c>
    </row>
    <row r="91" spans="1:1">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spans="1:1">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spans="1:1">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spans="1:1">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spans="1:1">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spans="1:1">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spans="1:1">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{'SheetId':'0e67e680-b807-4d33-99c0-7b78881f5ae3','UId':'c0a5eee6-84a8-4294-82d8-68a2433fd220','Col':4,'Row':34,'ColDynamic':4,'RowDynamic':33,'Format':'numberic','Value':'0','TargetCode':''}</v>
      </c>
    </row>
    <row r="98" spans="1:1">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{'SheetId':'0e67e680-b807-4d33-99c0-7b78881f5ae3','UId':'a4ede6ba-ec49-4991-9f32-c8e9bcfe31d0','Col':5,'Row':34,'ColDynamic':5,'RowDynamic':33,'Format':'numberic','Value':'0','TargetCode':''}</v>
      </c>
    </row>
    <row r="99" spans="1:1">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{'SheetId':'0e67e680-b807-4d33-99c0-7b78881f5ae3','UId':'ebe7f90a-4c76-4d55-af2e-bf84fb789084','Col':6,'Row':34,'ColDynamic':6,'RowDynamic':33,'Format':'numberic','Value':'0','TargetCode':''}</v>
      </c>
    </row>
    <row r="100" spans="1:1">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spans="1:1">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spans="1:1">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spans="1:1">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 ','TargetCode':''}</v>
      </c>
    </row>
    <row r="104" spans="1:1">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 ','TargetCode':''}</v>
      </c>
    </row>
    <row r="105" spans="1:1">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 ','TargetCode':''}</v>
      </c>
    </row>
    <row r="106" spans="1:1">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{'SheetId':'0e67e680-b807-4d33-99c0-7b78881f5ae3','UId':'6823b56c-6355-4646-a028-45bac846780f','Col':4,'Row':37,'Format':'numberic','Value':'8577370550','TargetCode':''}</v>
      </c>
    </row>
    <row r="107" spans="1:1">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{'SheetId':'0e67e680-b807-4d33-99c0-7b78881f5ae3','UId':'3318279c-387a-4099-bb92-e31c1fe449fe','Col':5,'Row':37,'Format':'numberic','Value':'9589220767','TargetCode':''}</v>
      </c>
    </row>
    <row r="108" spans="1:1">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{'SheetId':'0e67e680-b807-4d33-99c0-7b78881f5ae3','UId':'4e4bdcf0-80c6-4aab-a280-ce14045479a2','Col':6,'Row':37,'Format':'numberic','Value':'4.86059084382118','TargetCode':''}</v>
      </c>
    </row>
    <row r="109" spans="1:1">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spans="1:1">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spans="1:1">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spans="1:1">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spans="1:1">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spans="1:1">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spans="1:1">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{'SheetId':'0e67e680-b807-4d33-99c0-7b78881f5ae3','UId':'3c70b8a9-b1ec-43c2-876f-82404e71a395','Col':4,'Row':40,'Format':'numberic','Value':'8577370550','TargetCode':''}</v>
      </c>
    </row>
    <row r="116" spans="1:1">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{'SheetId':'0e67e680-b807-4d33-99c0-7b78881f5ae3','UId':'12d35449-1610-445d-a82a-ca6aa3c24666','Col':5,'Row':40,'Format':'numberic','Value':'9589220767','TargetCode':''}</v>
      </c>
    </row>
    <row r="117" spans="1:1">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{'SheetId':'0e67e680-b807-4d33-99c0-7b78881f5ae3','UId':'12315a60-eed3-4b10-a10c-2f67a18ee638','Col':6,'Row':40,'Format':'numberic','Value':'1.52709855662968','TargetCode':''}</v>
      </c>
    </row>
    <row r="118" spans="1:1">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{'SheetId':'0e67e680-b807-4d33-99c0-7b78881f5ae3','UId':'47fa62ea-4432-4646-9d4f-ee5aab71af85','Col':4,'Row':41,'Format':'numberic','Value':'569229467408','TargetCode':''}</v>
      </c>
    </row>
    <row r="119" spans="1:1">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{'SheetId':'0e67e680-b807-4d33-99c0-7b78881f5ae3','UId':'3afb4556-da28-46fc-a2b2-36ba72752042','Col':5,'Row':41,'Format':'numberic','Value':'578276402456','TargetCode':''}</v>
      </c>
    </row>
    <row r="120" spans="1:1">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{'SheetId':'0e67e680-b807-4d33-99c0-7b78881f5ae3','UId':'76b3aaa6-980e-4c01-b289-c500e2a6bc24','Col':6,'Row':41,'Format':'numberic','Value':'6.6296804983222','TargetCode':''}</v>
      </c>
    </row>
    <row r="121" spans="1:1">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{'SheetId':'0e67e680-b807-4d33-99c0-7b78881f5ae3','UId':'7104513d-d6f9-4449-8a07-2e2ffcb96545','Col':4,'Row':42,'Format':'numberic','Value':'29110011.25','TargetCode':''}</v>
      </c>
    </row>
    <row r="122" spans="1:1">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{'SheetId':'0e67e680-b807-4d33-99c0-7b78881f5ae3','UId':'3e6dbc06-a87f-42e5-8f05-e55e94914d01','Col':5,'Row':42,'Format':'numberic','Value':'29384871.95','TargetCode':''}</v>
      </c>
    </row>
    <row r="123" spans="1:1">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{'SheetId':'0e67e680-b807-4d33-99c0-7b78881f5ae3','UId':'f428fa58-01e3-47d4-8c5d-1c46168be529','Col':6,'Row':42,'Format':'numberic','Value':'5.46716914082268','TargetCode':''}</v>
      </c>
    </row>
    <row r="124" spans="1:1">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{'SheetId':'0e67e680-b807-4d33-99c0-7b78881f5ae3','UId':'4e4f6161-da0f-463f-8dd1-39772b1d4eda','Col':4,'Row':43,'Format':'numberic','Value':'19554.42','TargetCode':''}</v>
      </c>
    </row>
    <row r="125" spans="1:1">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{'SheetId':'0e67e680-b807-4d33-99c0-7b78881f5ae3','UId':'4a847a8c-942e-443a-8eae-7a36b88630ea','Col':5,'Row':43,'Format':'numberic','Value':'19679.39','TargetCode':''}</v>
      </c>
    </row>
    <row r="126" spans="1:1">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{'SheetId':'0e67e680-b807-4d33-99c0-7b78881f5ae3','UId':'b1a27640-3dfd-4efe-90b1-884e8ae97752','Col':6,'Row':43,'Format':'numberic','Value':'1.21263509608348','TargetCode':''}</v>
      </c>
    </row>
    <row r="127" spans="1:1">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{'SheetId':'9e57442d-faa2-4732-bfe8-6082c7f4cc3b','UId':'1ab6082b-49bd-46b5-a368-d8740fb12834','Col':4,'Row':2,'Format':'numberic','Value':'103657800','TargetCode':''}</v>
      </c>
    </row>
    <row r="128" spans="1:1">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{'SheetId':'9e57442d-faa2-4732-bfe8-6082c7f4cc3b','UId':'220cbdc8-4631-4f07-a522-f901ab9a56b6','Col':5,'Row':2,'Format':'numberic','Value':'0','TargetCode':''}</v>
      </c>
    </row>
    <row r="129" spans="1:1">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{'SheetId':'9e57442d-faa2-4732-bfe8-6082c7f4cc3b','UId':'44591e3f-5579-49aa-bc70-68808b3d1875','Col':6,'Row':2,'Format':'numberic','Value':'569497800','TargetCode':''}</v>
      </c>
    </row>
    <row r="130" spans="1:1">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spans="1:1">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spans="1:1">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spans="1:1">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spans="1:1">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spans="1:1">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spans="1:1">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{'SheetId':'9e57442d-faa2-4732-bfe8-6082c7f4cc3b','UId':'469f6a2b-25ef-4e27-93c5-0caee9db4d81','Col':4,'Row':5,'ColDynamic':4,'RowDynamic':4,'Format':'numberic','Value':'103657800','TargetCode':''}</v>
      </c>
    </row>
    <row r="137" spans="1:1">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{'SheetId':'9e57442d-faa2-4732-bfe8-6082c7f4cc3b','UId':'7b8d3f89-6827-40c2-b297-cf7a42237b42','Col':5,'Row':5,'ColDynamic':5,'RowDynamic':4,'Format':'numberic','Value':'0','TargetCode':''}</v>
      </c>
    </row>
    <row r="138" spans="1:1">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{'SheetId':'9e57442d-faa2-4732-bfe8-6082c7f4cc3b','UId':'4ae5c9f2-f277-4de6-a00c-b59eae1b7410','Col':6,'Row':5,'ColDynamic':6,'RowDynamic':4,'Format':'numberic','Value':'569497800','TargetCode':''}</v>
      </c>
    </row>
    <row r="139" spans="1:1">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spans="1:1">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spans="1:1">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spans="1:1">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{'SheetId':'9e57442d-faa2-4732-bfe8-6082c7f4cc3b','UId':'5cf117a3-96d2-4aaf-916d-02b16ba83420','Col':4,'Row':7,'ColDynamic':4,'RowDynamic':4,'Format':'numberic','Value':'0','TargetCode':''}</v>
      </c>
    </row>
    <row r="143" spans="1:1">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{'SheetId':'9e57442d-faa2-4732-bfe8-6082c7f4cc3b','UId':'89c23fea-c054-41d5-9d1e-0958d45c7a95','Col':5,'Row':7,'ColDynamic':5,'RowDynamic':4,'Format':'numberic','Value':'0','TargetCode':''}</v>
      </c>
    </row>
    <row r="144" spans="1:1">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{'SheetId':'9e57442d-faa2-4732-bfe8-6082c7f4cc3b','UId':'d5829e20-95a8-4535-904c-7e09f2cdc9f2','Col':6,'Row':7,'ColDynamic':6,'RowDynamic':4,'Format':'numberic','Value':'0','TargetCode':''}</v>
      </c>
    </row>
    <row r="145" spans="1:1">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spans="1:1">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spans="1:1">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spans="1:1">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{'SheetId':'9e57442d-faa2-4732-bfe8-6082c7f4cc3b','UId':'5812b1e0-8cc5-403a-8aa2-76f62122285a','Col':4,'Row':9,'ColDynamic':4,'RowDynamic':6,'Format':'numberic','Value':'0','TargetCode':''}</v>
      </c>
    </row>
    <row r="149" spans="1:1">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{'SheetId':'9e57442d-faa2-4732-bfe8-6082c7f4cc3b','UId':'74c4adba-f2e2-47ba-b1d9-c81333e7b81b','Col':5,'Row':9,'ColDynamic':5,'RowDynamic':6,'Format':'numberic','Value':'0','TargetCode':''}</v>
      </c>
    </row>
    <row r="150" spans="1:1">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{'SheetId':'9e57442d-faa2-4732-bfe8-6082c7f4cc3b','UId':'96392593-7625-4eca-bcc3-a745f1640122','Col':6,'Row':9,'ColDynamic':6,'RowDynamic':6,'Format':'numberic','Value':'0','TargetCode':''}</v>
      </c>
    </row>
    <row r="151" spans="1:1">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spans="1:1">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spans="1:1">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spans="1:1">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{'SheetId':'9e57442d-faa2-4732-bfe8-6082c7f4cc3b','UId':'21f3c77c-886e-43f3-9ba5-fdc740bf45a7','Col':4,'Row':11,'ColDynamic':4,'RowDynamic':8,'Format':'numberic','Value':'814347707','TargetCode':''}</v>
      </c>
    </row>
    <row r="155" spans="1:1">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{'SheetId':'9e57442d-faa2-4732-bfe8-6082c7f4cc3b','UId':'fff53ed1-05e1-4ac8-8249-2f48edf9fa14','Col':5,'Row':11,'ColDynamic':5,'RowDynamic':8,'Format':'numberic','Value':'691986434','TargetCode':''}</v>
      </c>
    </row>
    <row r="156" spans="1:1">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{'SheetId':'9e57442d-faa2-4732-bfe8-6082c7f4cc3b','UId':'c1a4252e-e2cb-4233-bed1-d3afc836ccc8','Col':6,'Row':11,'ColDynamic':6,'RowDynamic':8,'Format':'numberic','Value':'2272163282','TargetCode':''}</v>
      </c>
    </row>
    <row r="157" spans="1:1">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{'SheetId':'9e57442d-faa2-4732-bfe8-6082c7f4cc3b','UId':'2b4c7218-ef2f-452d-80ea-cb1d29493e04','Col':4,'Row':12,'Format':'numberic','Value':'584619156','TargetCode':''}</v>
      </c>
    </row>
    <row r="158" spans="1:1">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{'SheetId':'9e57442d-faa2-4732-bfe8-6082c7f4cc3b','UId':'2916fb19-bceb-454d-ad42-4fc7a299a2a3','Col':5,'Row':12,'Format':'numberic','Value':'522920476','TargetCode':''}</v>
      </c>
    </row>
    <row r="159" spans="1:1">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{'SheetId':'9e57442d-faa2-4732-bfe8-6082c7f4cc3b','UId':'4e500903-fadf-4a73-8849-257ec68842d0','Col':6,'Row':12,'Format':'numberic','Value':'1661101158','TargetCode':''}</v>
      </c>
    </row>
    <row r="160" spans="1:1">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spans="1:1">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spans="1:1">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spans="1:1">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{'SheetId':'9e57442d-faa2-4732-bfe8-6082c7f4cc3b','UId':'157e5771-4dd4-4ed6-838c-69dd228515cd','Col':4,'Row':14,'ColDynamic':4,'RowDynamic':11,'Format':'numberic','Value':'55269545','TargetCode':''}</v>
      </c>
    </row>
    <row r="164" spans="1:1">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{'SheetId':'9e57442d-faa2-4732-bfe8-6082c7f4cc3b','UId':'1e7708d3-6d2b-4639-8d85-59b3c9bf16f5','Col':5,'Row':14,'ColDynamic':5,'RowDynamic':11,'Format':'numberic','Value':'45175669','TargetCode':''}</v>
      </c>
    </row>
    <row r="165" spans="1:1">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{'SheetId':'9e57442d-faa2-4732-bfe8-6082c7f4cc3b','UId':'18031c0a-5fc4-4a35-8331-a60cef3972fd','Col':6,'Row':14,'ColDynamic':6,'RowDynamic':11,'Format':'numberic','Value':'147545885','TargetCode':''}</v>
      </c>
    </row>
    <row r="166" spans="1:1">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spans="1:1">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spans="1:1">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spans="1:1">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spans="1:1">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spans="1:1">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spans="1:1">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{'SheetId':'9e57442d-faa2-4732-bfe8-6082c7f4cc3b','UId':'963cdae6-2163-4975-9a2a-f08497c7292d','Col':4,'Row':17,'Format':'numberic','Value':'76862500','TargetCode':''}</v>
      </c>
    </row>
    <row r="173" spans="1:1">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{'SheetId':'9e57442d-faa2-4732-bfe8-6082c7f4cc3b','UId':'85eed99f-bfdc-4be7-9967-72d9b1d67a5b','Col':5,'Row':17,'Format':'numberic','Value':'76862500','TargetCode':''}</v>
      </c>
    </row>
    <row r="174" spans="1:1">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{'SheetId':'9e57442d-faa2-4732-bfe8-6082c7f4cc3b','UId':'a66486eb-4505-4714-830d-ba2c3c0c6cd7','Col':6,'Row':17,'Format':'numberic','Value':'230587500','TargetCode':''}</v>
      </c>
    </row>
    <row r="175" spans="1:1">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spans="1:1">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spans="1:1">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spans="1:1">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spans="1:1">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spans="1:1">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spans="1:1">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spans="1:1">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spans="1:1">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spans="1:1">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spans="1:1">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spans="1:1">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spans="1:1">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spans="1:1">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spans="1:1">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spans="1:1">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spans="1:1">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spans="1:1">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spans="1:1">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{'SheetId':'9e57442d-faa2-4732-bfe8-6082c7f4cc3b','UId':'35799ba3-fea0-48d2-b27f-56054b206bd2','Col':4,'Row':24,'ColDynamic':4,'RowDynamic':23,'Format':'numberic','Value':'5997863','TargetCode':''}</v>
      </c>
    </row>
    <row r="194" spans="1:1">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{'SheetId':'9e57442d-faa2-4732-bfe8-6082c7f4cc3b','UId':'1863aaae-65a9-4f9f-9c5d-b3b2a95e519b','Col':5,'Row':24,'ColDynamic':5,'RowDynamic':23,'Format':'numberic','Value':'5417425','TargetCode':''}</v>
      </c>
    </row>
    <row r="195" spans="1:1">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{'SheetId':'9e57442d-faa2-4732-bfe8-6082c7f4cc3b','UId':'45a838e8-921d-463e-8daa-a5c771a772aa','Col':6,'Row':24,'ColDynamic':6,'RowDynamic':23,'Format':'numberic','Value':'17413151','TargetCode':''}</v>
      </c>
    </row>
    <row r="196" spans="1:1">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spans="1:1">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spans="1:1">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spans="1:1">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{'SheetId':'9e57442d-faa2-4732-bfe8-6082c7f4cc3b','UId':'1fe83977-2f78-4ce9-aa52-80fb62c52ad7','Col':4,'Row':26,'ColDynamic':4,'RowDynamic':19,'Format':'numberic','Value':'30000000','TargetCode':''}</v>
      </c>
    </row>
    <row r="200" spans="1:1">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{'SheetId':'9e57442d-faa2-4732-bfe8-6082c7f4cc3b','UId':'3e45938a-8b15-4a28-8d4e-6889d6469db5','Col':5,'Row':26,'ColDynamic':5,'RowDynamic':19,'Format':'numberic','Value':'30000000','TargetCode':''}</v>
      </c>
    </row>
    <row r="201" spans="1:1">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{'SheetId':'9e57442d-faa2-4732-bfe8-6082c7f4cc3b','UId':'3873886c-5e1c-44a4-ba3a-dae5f5accc8b','Col':6,'Row':26,'ColDynamic':6,'RowDynamic':19,'Format':'numberic','Value':'90000000','TargetCode':''}</v>
      </c>
    </row>
    <row r="202" spans="1:1">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spans="1:1">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spans="1:1">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spans="1:1">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spans="1:1">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spans="1:1">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spans="1:1">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{'SheetId':'9e57442d-faa2-4732-bfe8-6082c7f4cc3b','UId':'581705f2-b558-44e2-8b63-817b7dd987f8','Col':4,'Row':29,'Format':'numberic','Value':'0','TargetCode':''}</v>
      </c>
    </row>
    <row r="209" spans="1:1">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{'SheetId':'9e57442d-faa2-4732-bfe8-6082c7f4cc3b','UId':'a342e52b-1996-43bd-aad7-3f3a098098b1','Col':5,'Row':29,'Format':'numberic','Value':'0','TargetCode':''}</v>
      </c>
    </row>
    <row r="210" spans="1:1">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{'SheetId':'9e57442d-faa2-4732-bfe8-6082c7f4cc3b','UId':'ae6443cc-5c55-4f1a-a361-ff2dd22018a3','Col':6,'Row':29,'Format':'numberic','Value':'0','TargetCode':''}</v>
      </c>
    </row>
    <row r="211" spans="1:1">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spans="1:1">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spans="1:1">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spans="1:1">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spans="1:1">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spans="1:1">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spans="1:1">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{'SheetId':'9e57442d-faa2-4732-bfe8-6082c7f4cc3b','UId':'22eae942-46a3-4663-8bad-854ee399b27a','Col':4,'Row':32,'Format':'numberic','Value':'61174623','TargetCode':''}</v>
      </c>
    </row>
    <row r="218" spans="1:1">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{'SheetId':'9e57442d-faa2-4732-bfe8-6082c7f4cc3b','UId':'e86bd792-47df-41d4-b178-07deae52a1d3','Col':5,'Row':32,'Format':'numberic','Value':'11097255','TargetCode':''}</v>
      </c>
    </row>
    <row r="219" spans="1:1">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{'SheetId':'9e57442d-faa2-4732-bfe8-6082c7f4cc3b','UId':'38ae0936-1d1f-43c1-92bd-8403ec08cfeb','Col':6,'Row':32,'Format':'numberic','Value':'123934983','TargetCode':''}</v>
      </c>
    </row>
    <row r="220" spans="1:1">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spans="1:1">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spans="1:1">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spans="1:1">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spans="1:1">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spans="1:1">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spans="1:1">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{'SheetId':'9e57442d-faa2-4732-bfe8-6082c7f4cc3b','UId':'a2f958ce-55fd-4741-a0a1-bdcf0dd1c8ec','Col':4,'Row':35,'Format':'numberic','Value':'424020','TargetCode':''}</v>
      </c>
    </row>
    <row r="227" spans="1:1">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{'SheetId':'9e57442d-faa2-4732-bfe8-6082c7f4cc3b','UId':'393bdfde-2176-402e-9b16-331c74ac5995','Col':5,'Row':35,'Format':'numberic','Value':'513109','TargetCode':''}</v>
      </c>
    </row>
    <row r="228" spans="1:1">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{'SheetId':'9e57442d-faa2-4732-bfe8-6082c7f4cc3b','UId':'61a21fd4-9c85-4c00-b1f5-a006461b16c9','Col':6,'Row':35,'Format':'numberic','Value':'1580605','TargetCode':''}</v>
      </c>
    </row>
    <row r="229" spans="1:1">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spans="1:1">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spans="1:1">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spans="1:1">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spans="1:1">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spans="1:1">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spans="1:1">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{'SheetId':'9e57442d-faa2-4732-bfe8-6082c7f4cc3b','UId':'c95f90f6-640a-4331-b0e8-54422c753940','Col':4,'Row':38,'Format':'numberic','Value':'-710689907','TargetCode':''}</v>
      </c>
    </row>
    <row r="236" spans="1:1">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{'SheetId':'9e57442d-faa2-4732-bfe8-6082c7f4cc3b','UId':'19caeda8-1e5a-4518-8250-4c15acb82c48','Col':5,'Row':38,'Format':'numberic','Value':'-691986434','TargetCode':''}</v>
      </c>
    </row>
    <row r="237" spans="1:1">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{'SheetId':'9e57442d-faa2-4732-bfe8-6082c7f4cc3b','UId':'d743182c-5853-46f3-8604-ad3aa58840b8','Col':6,'Row':38,'Format':'numberic','Value':'-1702665482','TargetCode':''}</v>
      </c>
    </row>
    <row r="238" spans="1:1">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{'SheetId':'9e57442d-faa2-4732-bfe8-6082c7f4cc3b','UId':'5fb4cc84-0a90-4cae-ba19-392c839af798','Col':4,'Row':39,'Format':'numberic','Value':'-2847649600','TargetCode':''}</v>
      </c>
    </row>
    <row r="239" spans="1:1">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{'SheetId':'9e57442d-faa2-4732-bfe8-6082c7f4cc3b','UId':'c14dbefc-c01b-44b0-a577-6f17c0396290','Col':5,'Row':39,'Format':'numberic','Value':'-3612411650','TargetCode':''}</v>
      </c>
    </row>
    <row r="240" spans="1:1">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{'SheetId':'9e57442d-faa2-4732-bfe8-6082c7f4cc3b','UId':'d1eb0ab7-7a60-49c8-b8aa-39c894436edb','Col':6,'Row':39,'Format':'numberic','Value':'-9309295950','TargetCode':''}</v>
      </c>
    </row>
    <row r="241" spans="1:1">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{'SheetId':'9e57442d-faa2-4732-bfe8-6082c7f4cc3b','UId':'7dc5398f-c841-400c-850b-875a5c468e05','Col':4,'Row':40,'Format':'numberic','Value':'1767545218','TargetCode':''}</v>
      </c>
    </row>
    <row r="242" spans="1:1">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{'SheetId':'9e57442d-faa2-4732-bfe8-6082c7f4cc3b','UId':'fa4fb11d-bd81-48b0-9ef6-a4ff2cd9d48a','Col':5,'Row':40,'Format':'numberic','Value':'413883910','TargetCode':''}</v>
      </c>
    </row>
    <row r="243" spans="1:1">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{'SheetId':'9e57442d-faa2-4732-bfe8-6082c7f4cc3b','UId':'73bb9d14-e1ea-4394-a083-b8a649641cf9','Col':6,'Row':40,'Format':'numberic','Value':'3079438809','TargetCode':''}</v>
      </c>
    </row>
    <row r="244" spans="1:1">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{'SheetId':'9e57442d-faa2-4732-bfe8-6082c7f4cc3b','UId':'bab2e1a7-20d5-41fd-881b-9a21514bfc4f','Col':4,'Row':41,'Format':'numberic','Value':'-4615194818','TargetCode':''}</v>
      </c>
    </row>
    <row r="245" spans="1:1">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{'SheetId':'9e57442d-faa2-4732-bfe8-6082c7f4cc3b','UId':'128100c2-b671-4904-a5a9-41069ed12784','Col':5,'Row':41,'Format':'numberic','Value':'-4026295560','TargetCode':''}</v>
      </c>
    </row>
    <row r="246" spans="1:1">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{'SheetId':'9e57442d-faa2-4732-bfe8-6082c7f4cc3b','UId':'04b06e65-b2eb-4858-bb0b-d72c0270f1f6','Col':6,'Row':41,'Format':'numberic','Value':'-12388734759','TargetCode':''}</v>
      </c>
    </row>
    <row r="247" spans="1:1">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{'SheetId':'9e57442d-faa2-4732-bfe8-6082c7f4cc3b','UId':'0c34f541-ad2d-4bff-9fce-284295e89335','Col':4,'Row':42,'Format':'numberic','Value':'-3558339507','TargetCode':''}</v>
      </c>
    </row>
    <row r="248" spans="1:1">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{'SheetId':'9e57442d-faa2-4732-bfe8-6082c7f4cc3b','UId':'a1069390-e9a5-41a9-8d0c-f5931f68451d','Col':5,'Row':42,'Format':'numberic','Value':'-4304398084','TargetCode':''}</v>
      </c>
    </row>
    <row r="249" spans="1:1">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{'SheetId':'9e57442d-faa2-4732-bfe8-6082c7f4cc3b','UId':'943a903f-8f0c-48d3-9a7d-d0f797c51f06','Col':6,'Row':42,'Format':'numberic','Value':'-11011961432','TargetCode':''}</v>
      </c>
    </row>
    <row r="250" spans="1:1">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{'SheetId':'9e57442d-faa2-4732-bfe8-6082c7f4cc3b','UId':'14ba2d4e-fc98-469f-8702-009a93d663bf','Col':4,'Row':43,'Format':'numberic','Value':'578276402456','TargetCode':''}</v>
      </c>
    </row>
    <row r="251" spans="1:1">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{'SheetId':'9e57442d-faa2-4732-bfe8-6082c7f4cc3b','UId':'46dc8404-c63b-42c5-af20-35a421a3b5ab','Col':5,'Row':43,'Format':'numberic','Value':'564797601778','TargetCode':''}</v>
      </c>
    </row>
    <row r="252" spans="1:1">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{'SheetId':'9e57442d-faa2-4732-bfe8-6082c7f4cc3b','UId':'a1137c7a-72fe-4907-952f-0a4daf353a5c','Col':6,'Row':43,'Format':'numberic','Value':'549603026323','TargetCode':''}</v>
      </c>
    </row>
    <row r="253" spans="1:1">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{'SheetId':'9e57442d-faa2-4732-bfe8-6082c7f4cc3b','UId':'ae182ae4-ecb8-4b3e-87b1-02fe2b8c8c6e','Col':4,'Row':44,'Format':'numberic','Value':'-9046935048','TargetCode':''}</v>
      </c>
    </row>
    <row r="254" spans="1:1">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{'SheetId':'9e57442d-faa2-4732-bfe8-6082c7f4cc3b','UId':'c7c70708-3a08-4a71-8b5b-958036d28d83','Col':5,'Row':44,'Format':'numberic','Value':'13478800678','TargetCode':''}</v>
      </c>
    </row>
    <row r="255" spans="1:1">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{'SheetId':'9e57442d-faa2-4732-bfe8-6082c7f4cc3b','UId':'b56d1f06-ac4a-4581-bd76-0a7116bb9601','Col':6,'Row':44,'Format':'numberic','Value':'19626441085','TargetCode':''}</v>
      </c>
    </row>
    <row r="256" spans="1:1">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{'SheetId':'9e57442d-faa2-4732-bfe8-6082c7f4cc3b','UId':'071f8b6b-411a-4479-a1e0-68ae4989d4d4','Col':4,'Row':45,'Format':'numberic','Value':'-3558339507','TargetCode':''}</v>
      </c>
    </row>
    <row r="257" spans="1:1">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{'SheetId':'9e57442d-faa2-4732-bfe8-6082c7f4cc3b','UId':'649fe867-7540-4d27-809f-914ad09af55e','Col':5,'Row':45,'Format':'numberic','Value':'-4304398084','TargetCode':''}</v>
      </c>
    </row>
    <row r="258" spans="1:1">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{'SheetId':'9e57442d-faa2-4732-bfe8-6082c7f4cc3b','UId':'ce2f8942-9d48-4663-bc86-864ddeb2e9fb','Col':6,'Row':45,'Format':'numberic','Value':'-11011961432','TargetCode':''}</v>
      </c>
    </row>
    <row r="259" spans="1:1">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{'SheetId':'9e57442d-faa2-4732-bfe8-6082c7f4cc3b','UId':'da1428fc-0129-48bd-9cae-bcdc3527e7ff','Col':4,'Row':46,'Format':'numberic','Value':'0','TargetCode':''}</v>
      </c>
    </row>
    <row r="260" spans="1:1">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{'SheetId':'9e57442d-faa2-4732-bfe8-6082c7f4cc3b','UId':'e59bf9b3-105f-46b2-a4c4-386837875fff','Col':5,'Row':46,'Format':'numberic','Value':'0','TargetCode':''}</v>
      </c>
    </row>
    <row r="261" spans="1:1">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{'SheetId':'9e57442d-faa2-4732-bfe8-6082c7f4cc3b','UId':'190b7595-8f9e-458d-8990-f4ff2e021104','Col':6,'Row':46,'Format':'numberic','Value':'0','TargetCode':''}</v>
      </c>
    </row>
    <row r="262" spans="1:1">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{'SheetId':'9e57442d-faa2-4732-bfe8-6082c7f4cc3b','UId':'26da4aec-6928-4f66-88a5-fdfd0ee643e5','Col':4,'Row':47,'Format':'numberic','Value':'-5488595541','TargetCode':''}</v>
      </c>
    </row>
    <row r="263" spans="1:1">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{'SheetId':'9e57442d-faa2-4732-bfe8-6082c7f4cc3b','UId':'9b98b4cd-1dc6-4f10-9fcd-3b02154fc346','Col':5,'Row':47,'Format':'numberic','Value':'17783198762','TargetCode':''}</v>
      </c>
    </row>
    <row r="264" spans="1:1">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{'SheetId':'9e57442d-faa2-4732-bfe8-6082c7f4cc3b','UId':'ab589e24-1208-4602-83e1-3b0d9a9ddac2','Col':6,'Row':47,'Format':'numberic','Value':'30638402517','TargetCode':''}</v>
      </c>
    </row>
    <row r="265" spans="1:1">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{'SheetId':'9e57442d-faa2-4732-bfe8-6082c7f4cc3b','UId':'a1e12271-7d9c-46e1-be1f-d3831e97dba6','Col':4,'Row':48,'Format':'numberic','Value':'569229467408','TargetCode':''}</v>
      </c>
    </row>
    <row r="266" spans="1:1">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{'SheetId':'9e57442d-faa2-4732-bfe8-6082c7f4cc3b','UId':'85d94755-db4c-439e-8336-6cbb28df62be','Col':5,'Row':48,'Format':'numberic','Value':'578276402456','TargetCode':''}</v>
      </c>
    </row>
    <row r="267" spans="1:1">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{'SheetId':'9e57442d-faa2-4732-bfe8-6082c7f4cc3b','UId':'d8a625ed-973b-4579-990b-8dd486f640c5','Col':6,'Row':48,'Format':'numberic','Value':'569229467408','TargetCode':''}</v>
      </c>
    </row>
    <row r="268" spans="1:1">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{'SheetId':'9e57442d-faa2-4732-bfe8-6082c7f4cc3b','UId':'913a97b8-0f0a-4141-8c25-d538ceaee879','Col':4,'Row':49,'Format':'numberic','Value':'0','TargetCode':''}</v>
      </c>
    </row>
    <row r="269" spans="1:1">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{'SheetId':'9e57442d-faa2-4732-bfe8-6082c7f4cc3b','UId':'e496ef7d-483e-4b9a-88df-8925231821da','Col':5,'Row':49,'Format':'numberic','Value':'0','TargetCode':''}</v>
      </c>
    </row>
    <row r="270" spans="1:1">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{'SheetId':'9e57442d-faa2-4732-bfe8-6082c7f4cc3b','UId':'3412402c-2226-4951-a761-60259d131db2','Col':6,'Row':49,'Format':'numberic','Value':'0','TargetCode':''}</v>
      </c>
    </row>
    <row r="271" spans="1:1">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{'SheetId':'9e57442d-faa2-4732-bfe8-6082c7f4cc3b','UId':'60a8eff8-ff29-4438-9df1-7fcd50284081','Col':4,'Row':50,'Format':'numberic','Value':'0','TargetCode':''}</v>
      </c>
    </row>
    <row r="272" spans="1:1">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{'SheetId':'9e57442d-faa2-4732-bfe8-6082c7f4cc3b','UId':'e5334a5f-5783-46c1-8b37-fe7861d211a0','Col':5,'Row':50,'Format':'numberic','Value':'0','TargetCode':''}</v>
      </c>
    </row>
    <row r="273" spans="1:1">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{'SheetId':'9e57442d-faa2-4732-bfe8-6082c7f4cc3b','UId':'320effb9-3358-4bf4-91c8-6de1f9e55f08','Col':6,'Row':50,'Format':'numberic','Value':'0','TargetCode':''}</v>
      </c>
    </row>
    <row r="274" spans="1:1">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spans="1:1">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spans="1:1">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spans="1:1">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spans="1:1">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spans="1:1">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spans="1:1">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spans="1:1">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spans="1:1">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spans="1:1">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spans="1:1">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spans="1:1">
      <c r="A285" t="str">
        <f>CONCATENATE("{'SheetId':'1deb9a6e-dc5a-4908-87cc-034ee9747e20'",",","'UId':'1e992cf2-7118-4214-a559-0195c8884aea'",",'Col':",COLUMN(BCDanhMucDauTu_06029!A36),",'Row':",ROW(BCDanhMucDauTu_06029!A36),",","'ColDynamic':",COLUMN(BCDanhMucDauTu_06029!A3),",","'RowDynamic':",ROW(BCDanhMucDauTu_06029!A3),",","'Format':'numberic'",",'Value':'",SUBSTITUTE(BCDanhMucDauTu_06029!A36,"'","\'"),"','TargetCode':''}")</f>
        <v>{'SheetId':'1deb9a6e-dc5a-4908-87cc-034ee9747e20','UId':'1e992cf2-7118-4214-a559-0195c8884aea','Col':1,'Row':36,'ColDynamic':1,'RowDynamic':3,'Format':'numberic','Value':' ','TargetCode':''}</v>
      </c>
    </row>
    <row r="286" spans="1:1">
      <c r="A286" t="str">
        <f>CONCATENATE("{'SheetId':'1deb9a6e-dc5a-4908-87cc-034ee9747e20'",",","'UId':'4f882b80-9e4d-4d19-8537-405badf59571'",",'Col':",COLUMN(BCDanhMucDauTu_06029!B36),",'Row':",ROW(BCDanhMucDauTu_06029!B36),",","'ColDynamic':",COLUMN(BCDanhMucDauTu_06029!B3),",","'RowDynamic':",ROW(BCDanhMucDauTu_06029!B3),",","'Format':'string'",",'Value':'",SUBSTITUTE(BCDanhMucDauTu_06029!B36,"'","\'"),"','TargetCode':''}")</f>
        <v>{'SheetId':'1deb9a6e-dc5a-4908-87cc-034ee9747e20','UId':'4f882b80-9e4d-4d19-8537-405badf59571','Col':2,'Row':36,'ColDynamic':2,'RowDynamic':3,'Format':'string','Value':'Tổng','TargetCode':''}</v>
      </c>
    </row>
    <row r="287" spans="1:1">
      <c r="A287" t="str">
        <f>CONCATENATE("{'SheetId':'1deb9a6e-dc5a-4908-87cc-034ee9747e20'",",","'UId':'5250f607-5010-4670-bb67-dda35efb42cd'",",'Col':",COLUMN(BCDanhMucDauTu_06029!C36),",'Row':",ROW(BCDanhMucDauTu_06029!C36),",","'ColDynamic':",COLUMN(BCDanhMucDauTu_06029!C3),",","'RowDynamic':",ROW(BCDanhMucDauTu_06029!C3),",","'Format':'numberic'",",'Value':'",SUBSTITUTE(BCDanhMucDauTu_06029!C36,"'","\'"),"','TargetCode':''}")</f>
        <v>{'SheetId':'1deb9a6e-dc5a-4908-87cc-034ee9747e20','UId':'5250f607-5010-4670-bb67-dda35efb42cd','Col':3,'Row':36,'ColDynamic':3,'RowDynamic':3,'Format':'numberic','Value':'2247','TargetCode':''}</v>
      </c>
    </row>
    <row r="288" spans="1:1">
      <c r="A288" t="str">
        <f>CONCATENATE("{'SheetId':'1deb9a6e-dc5a-4908-87cc-034ee9747e20'",",","'UId':'428c865a-7282-4f58-bc89-20f1b0217190'",",'Col':",COLUMN(BCDanhMucDauTu_06029!D36),",'Row':",ROW(BCDanhMucDauTu_06029!D36),",","'ColDynamic':",COLUMN(BCDanhMucDauTu_06029!D3),",","'RowDynamic':",ROW(BCDanhMucDauTu_06029!D3),",","'Format':'numberic'",",'Value':'",SUBSTITUTE(BCDanhMucDauTu_06029!D36,"'","\'"),"','TargetCode':''}")</f>
        <v>{'SheetId':'1deb9a6e-dc5a-4908-87cc-034ee9747e20','UId':'428c865a-7282-4f58-bc89-20f1b0217190','Col':4,'Row':36,'ColDynamic':4,'RowDynamic':3,'Format':'numberic','Value':'10654863','TargetCode':''}</v>
      </c>
    </row>
    <row r="289" spans="1:1">
      <c r="A289" t="str">
        <f>CONCATENATE("{'SheetId':'1deb9a6e-dc5a-4908-87cc-034ee9747e20'",",","'UId':'9592905c-7577-459a-bf73-e7d1733cf17a'",",'Col':",COLUMN(BCDanhMucDauTu_06029!E36),",'Row':",ROW(BCDanhMucDauTu_06029!E36),",","'ColDynamic':",COLUMN(BCDanhMucDauTu_06029!E3),",","'RowDynamic':",ROW(BCDanhMucDauTu_06029!E3),",","'Format':'numberic'",",'Value':'",SUBSTITUTE(BCDanhMucDauTu_06029!E36,"'","\'"),"','TargetCode':''}")</f>
        <v>{'SheetId':'1deb9a6e-dc5a-4908-87cc-034ee9747e20','UId':'9592905c-7577-459a-bf73-e7d1733cf17a','Col':5,'Row':36,'ColDynamic':5,'RowDynamic':3,'Format':'numberic','Value':'','TargetCode':''}</v>
      </c>
    </row>
    <row r="290" spans="1:1">
      <c r="A290" t="str">
        <f>CONCATENATE("{'SheetId':'1deb9a6e-dc5a-4908-87cc-034ee9747e20'",",","'UId':'a9e4466a-def7-4534-a075-0e61b1888eec'",",'Col':",COLUMN(BCDanhMucDauTu_06029!F36),",'Row':",ROW(BCDanhMucDauTu_06029!F36),",","'ColDynamic':",COLUMN(BCDanhMucDauTu_06029!F3),",","'RowDynamic':",ROW(BCDanhMucDauTu_06029!F3),",","'Format':'numberic'",",'Value':'",SUBSTITUTE(BCDanhMucDauTu_06029!F36,"'","\'"),"','TargetCode':''}")</f>
        <v>{'SheetId':'1deb9a6e-dc5a-4908-87cc-034ee9747e20','UId':'a9e4466a-def7-4534-a075-0e61b1888eec','Col':6,'Row':36,'ColDynamic':6,'RowDynamic':3,'Format':'numberic','Value':'552342906800','TargetCode':''}</v>
      </c>
    </row>
    <row r="291" spans="1:1">
      <c r="A291" t="str">
        <f>CONCATENATE("{'SheetId':'1deb9a6e-dc5a-4908-87cc-034ee9747e20'",",","'UId':'13379930-3d0b-4576-86a6-aee55aa73fef'",",'Col':",COLUMN(BCDanhMucDauTu_06029!G36),",'Row':",ROW(BCDanhMucDauTu_06029!G36),",","'ColDynamic':",COLUMN(BCDanhMucDauTu_06029!G3),",","'RowDynamic':",ROW(BCDanhMucDauTu_06029!G3),",","'Format':'numberic'",",'Value':'",SUBSTITUTE(BCDanhMucDauTu_06029!G36,"'","\'"),"','TargetCode':''}")</f>
        <v>{'SheetId':'1deb9a6e-dc5a-4908-87cc-034ee9747e20','UId':'13379930-3d0b-4576-86a6-aee55aa73fef','Col':7,'Row':36,'ColDynamic':7,'RowDynamic':3,'Format':'numberic','Value':'0.955930028021145','TargetCode':''}</v>
      </c>
    </row>
    <row r="292" spans="1:1">
      <c r="A292" t="str">
        <f>CONCATENATE("{'SheetId':'1deb9a6e-dc5a-4908-87cc-034ee9747e20'",",","'UId':'17931870-911c-4fad-afd5-7ec649ba087b'",",'Col':",COLUMN(BCDanhMucDauTu_06029!D37),",'Row':",ROW(BCDanhMucDauTu_06029!D37),",","'Format':'numberic'",",'Value':'",SUBSTITUTE(BCDanhMucDauTu_06029!D37,"'","\'"),"','TargetCode':''}")</f>
        <v>{'SheetId':'1deb9a6e-dc5a-4908-87cc-034ee9747e20','UId':'17931870-911c-4fad-afd5-7ec649ba087b','Col':4,'Row':37,'Format':'numberic','Value':' ','TargetCode':''}</v>
      </c>
    </row>
    <row r="293" spans="1:1">
      <c r="A293" t="str">
        <f>CONCATENATE("{'SheetId':'1deb9a6e-dc5a-4908-87cc-034ee9747e20'",",","'UId':'8e29656a-72a1-4698-a2d4-ab43c77220a4'",",'Col':",COLUMN(BCDanhMucDauTu_06029!E37),",'Row':",ROW(BCDanhMucDauTu_06029!E37),",","'Format':'numberic'",",'Value':'",SUBSTITUTE(BCDanhMucDauTu_06029!E37,"'","\'"),"','TargetCode':''}")</f>
        <v>{'SheetId':'1deb9a6e-dc5a-4908-87cc-034ee9747e20','UId':'8e29656a-72a1-4698-a2d4-ab43c77220a4','Col':5,'Row':37,'Format':'numberic','Value':' ','TargetCode':''}</v>
      </c>
    </row>
    <row r="294" spans="1:1">
      <c r="A294" t="str">
        <f>CONCATENATE("{'SheetId':'1deb9a6e-dc5a-4908-87cc-034ee9747e20'",",","'UId':'5fe96b01-5f18-4f07-ac34-11fa669457a4'",",'Col':",COLUMN(BCDanhMucDauTu_06029!F37),",'Row':",ROW(BCDanhMucDauTu_06029!F37),",","'Format':'numberic'",",'Value':'",SUBSTITUTE(BCDanhMucDauTu_06029!F37,"'","\'"),"','TargetCode':''}")</f>
        <v>{'SheetId':'1deb9a6e-dc5a-4908-87cc-034ee9747e20','UId':'5fe96b01-5f18-4f07-ac34-11fa669457a4','Col':6,'Row':37,'Format':'numberic','Value':' ','TargetCode':''}</v>
      </c>
    </row>
    <row r="295" spans="1:1">
      <c r="A295" t="str">
        <f>CONCATENATE("{'SheetId':'1deb9a6e-dc5a-4908-87cc-034ee9747e20'",",","'UId':'9d206dcc-b016-47b5-a344-791067be02d5'",",'Col':",COLUMN(BCDanhMucDauTu_06029!G37),",'Row':",ROW(BCDanhMucDauTu_06029!G37),",","'Format':'numberic'",",'Value':'",SUBSTITUTE(BCDanhMucDauTu_06029!G37,"'","\'"),"','TargetCode':''}")</f>
        <v>{'SheetId':'1deb9a6e-dc5a-4908-87cc-034ee9747e20','UId':'9d206dcc-b016-47b5-a344-791067be02d5','Col':7,'Row':37,'Format':'numberic','Value':' ','TargetCode':''}</v>
      </c>
    </row>
    <row r="296" spans="1:1">
      <c r="A296" t="str">
        <f>CONCATENATE("{'SheetId':'1deb9a6e-dc5a-4908-87cc-034ee9747e20'",",","'UId':'d149d88b-77fb-4541-8798-63154426abc2'",",'Col':",COLUMN(BCDanhMucDauTu_06029!A39),",'Row':",ROW(BCDanhMucDauTu_06029!A39),",","'ColDynamic':",COLUMN(BCDanhMucDauTu_06029!A37),",","'RowDynamic':",ROW(BCDanhMucDauTu_06029!A37),",","'Format':'numberic'",",'Value':'",SUBSTITUTE(BCDanhMucDauTu_06029!A39,"'","\'"),"','TargetCode':''}")</f>
        <v>{'SheetId':'1deb9a6e-dc5a-4908-87cc-034ee9747e20','UId':'d149d88b-77fb-4541-8798-63154426abc2','Col':1,'Row':39,'ColDynamic':1,'RowDynamic':37,'Format':'numberic','Value':' ','TargetCode':''}</v>
      </c>
    </row>
    <row r="297" spans="1:1">
      <c r="A297" t="str">
        <f>CONCATENATE("{'SheetId':'1deb9a6e-dc5a-4908-87cc-034ee9747e20'",",","'UId':'63355adb-73ff-4fd6-a4ee-6353f3830628'",",'Col':",COLUMN(BCDanhMucDauTu_06029!B39),",'Row':",ROW(BCDanhMucDauTu_06029!B39),",","'ColDynamic':",COLUMN(BCDanhMucDauTu_06029!B37),",","'RowDynamic':",ROW(BCDanhMucDauTu_06029!B37),",","'Format':'string'",",'Value':'",SUBSTITUTE(BCDanhMucDauTu_06029!B39,"'","\'"),"','TargetCode':''}")</f>
        <v>{'SheetId':'1deb9a6e-dc5a-4908-87cc-034ee9747e20','UId':'63355adb-73ff-4fd6-a4ee-6353f3830628','Col':2,'Row':39,'ColDynamic':2,'RowDynamic':37,'Format':'string','Value':'Tổng','TargetCode':''}</v>
      </c>
    </row>
    <row r="298" spans="1:1">
      <c r="A298" t="str">
        <f>CONCATENATE("{'SheetId':'1deb9a6e-dc5a-4908-87cc-034ee9747e20'",",","'UId':'34e26121-8d4b-46bb-836d-3cc1913c6909'",",'Col':",COLUMN(BCDanhMucDauTu_06029!C39),",'Row':",ROW(BCDanhMucDauTu_06029!C39),",","'ColDynamic':",COLUMN(BCDanhMucDauTu_06029!C37),",","'RowDynamic':",ROW(BCDanhMucDauTu_06029!C37),",","'Format':'numberic'",",'Value':'",SUBSTITUTE(BCDanhMucDauTu_06029!C39,"'","\'"),"','TargetCode':''}")</f>
        <v>{'SheetId':'1deb9a6e-dc5a-4908-87cc-034ee9747e20','UId':'34e26121-8d4b-46bb-836d-3cc1913c6909','Col':3,'Row':39,'ColDynamic':3,'RowDynamic':37,'Format':'numberic','Value':'2249','TargetCode':''}</v>
      </c>
    </row>
    <row r="299" spans="1:1">
      <c r="A299" t="str">
        <f>CONCATENATE("{'SheetId':'1deb9a6e-dc5a-4908-87cc-034ee9747e20'",",","'UId':'dcb7503a-9941-4910-9dba-c04cd291c91d'",",'Col':",COLUMN(BCDanhMucDauTu_06029!D39),",'Row':",ROW(BCDanhMucDauTu_06029!D39),",","'ColDynamic':",COLUMN(BCDanhMucDauTu_06029!D37),",","'RowDynamic':",ROW(BCDanhMucDauTu_06029!D37),",","'Format':'numberic'",",'Value':'",SUBSTITUTE(BCDanhMucDauTu_06029!D39,"'","\'"),"','TargetCode':''}")</f>
        <v>{'SheetId':'1deb9a6e-dc5a-4908-87cc-034ee9747e20','UId':'dcb7503a-9941-4910-9dba-c04cd291c91d','Col':4,'Row':39,'ColDynamic':4,'RowDynamic':37,'Format':'numberic','Value':'0','TargetCode':''}</v>
      </c>
    </row>
    <row r="300" spans="1:1">
      <c r="A300" t="str">
        <f>CONCATENATE("{'SheetId':'1deb9a6e-dc5a-4908-87cc-034ee9747e20'",",","'UId':'9ff33d6c-3426-46f5-98c3-f1cc3c6c563e'",",'Col':",COLUMN(BCDanhMucDauTu_06029!E39),",'Row':",ROW(BCDanhMucDauTu_06029!E39),",","'ColDynamic':",COLUMN(BCDanhMucDauTu_06029!E37),",","'RowDynamic':",ROW(BCDanhMucDauTu_06029!E37),",","'Format':'numberic'",",'Value':'",SUBSTITUTE(BCDanhMucDauTu_06029!E39,"'","\'"),"','TargetCode':''}")</f>
        <v>{'SheetId':'1deb9a6e-dc5a-4908-87cc-034ee9747e20','UId':'9ff33d6c-3426-46f5-98c3-f1cc3c6c563e','Col':5,'Row':39,'ColDynamic':5,'RowDynamic':37,'Format':'numberic','Value':'','TargetCode':''}</v>
      </c>
    </row>
    <row r="301" spans="1:1">
      <c r="A301" t="str">
        <f>CONCATENATE("{'SheetId':'1deb9a6e-dc5a-4908-87cc-034ee9747e20'",",","'UId':'196bc559-44ca-4c84-bc88-37e0b2b7c0ca'",",'Col':",COLUMN(BCDanhMucDauTu_06029!F39),",'Row':",ROW(BCDanhMucDauTu_06029!F39),",","'ColDynamic':",COLUMN(BCDanhMucDauTu_06029!F37),",","'RowDynamic':",ROW(BCDanhMucDauTu_06029!F37),",","'Format':'numberic'",",'Value':'",SUBSTITUTE(BCDanhMucDauTu_06029!F39,"'","\'"),"','TargetCode':''}")</f>
        <v>{'SheetId':'1deb9a6e-dc5a-4908-87cc-034ee9747e20','UId':'196bc559-44ca-4c84-bc88-37e0b2b7c0ca','Col':6,'Row':39,'ColDynamic':6,'RowDynamic':37,'Format':'numberic','Value':'0','TargetCode':''}</v>
      </c>
    </row>
    <row r="302" spans="1:1">
      <c r="A302" t="str">
        <f>CONCATENATE("{'SheetId':'1deb9a6e-dc5a-4908-87cc-034ee9747e20'",",","'UId':'76830a4a-49b3-4200-8f4c-2ccbb1a8164a'",",'Col':",COLUMN(BCDanhMucDauTu_06029!G39),",'Row':",ROW(BCDanhMucDauTu_06029!G39),",","'ColDynamic':",COLUMN(BCDanhMucDauTu_06029!G37),",","'RowDynamic':",ROW(BCDanhMucDauTu_06029!G37),",","'Format':'numberic'",",'Value':'",SUBSTITUTE(BCDanhMucDauTu_06029!G39,"'","\'"),"','TargetCode':''}")</f>
        <v>{'SheetId':'1deb9a6e-dc5a-4908-87cc-034ee9747e20','UId':'76830a4a-49b3-4200-8f4c-2ccbb1a8164a','Col':7,'Row':39,'ColDynamic':7,'RowDynamic':37,'Format':'numberic','Value':'0','TargetCode':''}</v>
      </c>
    </row>
    <row r="303" spans="1:1">
      <c r="A303" t="str">
        <f>CONCATENATE("{'SheetId':'1deb9a6e-dc5a-4908-87cc-034ee9747e20'",",","'UId':'c5e58da8-6303-4f4b-8cfb-be632ed7700b'",",'Col':",COLUMN(BCDanhMucDauTu_06029!D40),",'Row':",ROW(BCDanhMucDauTu_06029!D40),",","'Format':'numberic'",",'Value':'",SUBSTITUTE(BCDanhMucDauTu_06029!D40,"'","\'"),"','TargetCode':''}")</f>
        <v>{'SheetId':'1deb9a6e-dc5a-4908-87cc-034ee9747e20','UId':'c5e58da8-6303-4f4b-8cfb-be632ed7700b','Col':4,'Row':40,'Format':'numberic','Value':'0','TargetCode':''}</v>
      </c>
    </row>
    <row r="304" spans="1:1">
      <c r="A304" t="str">
        <f>CONCATENATE("{'SheetId':'1deb9a6e-dc5a-4908-87cc-034ee9747e20'",",","'UId':'00ea0783-aace-414b-8975-b7b78127300d'",",'Col':",COLUMN(BCDanhMucDauTu_06029!E40),",'Row':",ROW(BCDanhMucDauTu_06029!E40),",","'Format':'numberic'",",'Value':'",SUBSTITUTE(BCDanhMucDauTu_06029!E40,"'","\'"),"','TargetCode':''}")</f>
        <v>{'SheetId':'1deb9a6e-dc5a-4908-87cc-034ee9747e20','UId':'00ea0783-aace-414b-8975-b7b78127300d','Col':5,'Row':40,'Format':'numberic','Value':'','TargetCode':''}</v>
      </c>
    </row>
    <row r="305" spans="1:1">
      <c r="A305" t="str">
        <f>CONCATENATE("{'SheetId':'1deb9a6e-dc5a-4908-87cc-034ee9747e20'",",","'UId':'399d8c6f-4901-44ca-8111-9e12f616c487'",",'Col':",COLUMN(BCDanhMucDauTu_06029!F40),",'Row':",ROW(BCDanhMucDauTu_06029!F40),",","'Format':'numberic'",",'Value':'",SUBSTITUTE(BCDanhMucDauTu_06029!F40,"'","\'"),"','TargetCode':''}")</f>
        <v>{'SheetId':'1deb9a6e-dc5a-4908-87cc-034ee9747e20','UId':'399d8c6f-4901-44ca-8111-9e12f616c487','Col':6,'Row':40,'Format':'numberic','Value':'0','TargetCode':''}</v>
      </c>
    </row>
    <row r="306" spans="1:1">
      <c r="A306" t="str">
        <f>CONCATENATE("{'SheetId':'1deb9a6e-dc5a-4908-87cc-034ee9747e20'",",","'UId':'2cdda7fd-cb87-47da-8e30-06a3709bd609'",",'Col':",COLUMN(BCDanhMucDauTu_06029!G40),",'Row':",ROW(BCDanhMucDauTu_06029!G40),",","'Format':'numberic'",",'Value':'",SUBSTITUTE(BCDanhMucDauTu_06029!G40,"'","\'"),"','TargetCode':''}")</f>
        <v>{'SheetId':'1deb9a6e-dc5a-4908-87cc-034ee9747e20','UId':'2cdda7fd-cb87-47da-8e30-06a3709bd609','Col':7,'Row':40,'Format':'numberic','Value':'0','TargetCode':''}</v>
      </c>
    </row>
    <row r="307" spans="1:1">
      <c r="A307" t="str">
        <f>CONCATENATE("{'SheetId':'1deb9a6e-dc5a-4908-87cc-034ee9747e20'",",","'UId':'b8c20cc2-e76a-461c-ace9-e83abfcc1775'",",'Col':",COLUMN(BCDanhMucDauTu_06029!A42),",'Row':",ROW(BCDanhMucDauTu_06029!A42),",","'ColDynamic':",COLUMN(BCDanhMucDauTu_06029!A43),",","'RowDynamic':",ROW(BCDanhMucDauTu_06029!A43),",","'Format':'numberic'",",'Value':'",SUBSTITUTE(BCDanhMucDauTu_06029!A42,"'","\'"),"','TargetCode':''}")</f>
        <v>{'SheetId':'1deb9a6e-dc5a-4908-87cc-034ee9747e20','UId':'b8c20cc2-e76a-461c-ace9-e83abfcc1775','Col':1,'Row':42,'ColDynamic':1,'RowDynamic':43,'Format':'numberic','Value':' ','TargetCode':''}</v>
      </c>
    </row>
    <row r="308" spans="1:1">
      <c r="A308" t="str">
        <f>CONCATENATE("{'SheetId':'1deb9a6e-dc5a-4908-87cc-034ee9747e20'",",","'UId':'e6fa0887-9c0a-49b1-a5d5-d55f5bee7d17'",",'Col':",COLUMN(BCDanhMucDauTu_06029!B42),",'Row':",ROW(BCDanhMucDauTu_06029!B42),",","'ColDynamic':",COLUMN(BCDanhMucDauTu_06029!B43),",","'RowDynamic':",ROW(BCDanhMucDauTu_06029!B43),",","'Format':'string'",",'Value':'",SUBSTITUTE(BCDanhMucDauTu_06029!B42,"'","\'"),"','TargetCode':''}")</f>
        <v>{'SheetId':'1deb9a6e-dc5a-4908-87cc-034ee9747e20','UId':'e6fa0887-9c0a-49b1-a5d5-d55f5bee7d17','Col':2,'Row':42,'ColDynamic':2,'RowDynamic':43,'Format':'string','Value':'Tổng','TargetCode':''}</v>
      </c>
    </row>
    <row r="309" spans="1:1">
      <c r="A309" t="str">
        <f>CONCATENATE("{'SheetId':'1deb9a6e-dc5a-4908-87cc-034ee9747e20'",",","'UId':'6a029111-438c-4c2c-a425-15433a16ea47'",",'Col':",COLUMN(BCDanhMucDauTu_06029!C42),",'Row':",ROW(BCDanhMucDauTu_06029!C42),",","'ColDynamic':",COLUMN(BCDanhMucDauTu_06029!C43),",","'RowDynamic':",ROW(BCDanhMucDauTu_06029!C43),",","'Format':'numberic'",",'Value':'",SUBSTITUTE(BCDanhMucDauTu_06029!C42,"'","\'"),"','TargetCode':''}")</f>
        <v>{'SheetId':'1deb9a6e-dc5a-4908-87cc-034ee9747e20','UId':'6a029111-438c-4c2c-a425-15433a16ea47','Col':3,'Row':42,'ColDynamic':3,'RowDynamic':43,'Format':'numberic','Value':'2252','TargetCode':''}</v>
      </c>
    </row>
    <row r="310" spans="1:1">
      <c r="A310" t="str">
        <f>CONCATENATE("{'SheetId':'1deb9a6e-dc5a-4908-87cc-034ee9747e20'",",","'UId':'2af5b400-8abe-46e3-8b64-7efb4d13db84'",",'Col':",COLUMN(BCDanhMucDauTu_06029!D42),",'Row':",ROW(BCDanhMucDauTu_06029!D42),",","'ColDynamic':",COLUMN(BCDanhMucDauTu_06029!D43),",","'RowDynamic':",ROW(BCDanhMucDauTu_06029!D43),",","'Format':'numberic'",",'Value':'",SUBSTITUTE(BCDanhMucDauTu_06029!D42,"'","\'"),"','TargetCode':''}")</f>
        <v>{'SheetId':'1deb9a6e-dc5a-4908-87cc-034ee9747e20','UId':'2af5b400-8abe-46e3-8b64-7efb4d13db84','Col':4,'Row':42,'ColDynamic':4,'RowDynamic':43,'Format':'numberic','Value':'0','TargetCode':''}</v>
      </c>
    </row>
    <row r="311" spans="1:1">
      <c r="A311" t="str">
        <f>CONCATENATE("{'SheetId':'1deb9a6e-dc5a-4908-87cc-034ee9747e20'",",","'UId':'142640d6-6a87-400c-bc3e-fd34124b8a95'",",'Col':",COLUMN(BCDanhMucDauTu_06029!E42),",'Row':",ROW(BCDanhMucDauTu_06029!E42),",","'ColDynamic':",COLUMN(BCDanhMucDauTu_06029!E43),",","'RowDynamic':",ROW(BCDanhMucDauTu_06029!E43),",","'Format':'numberic'",",'Value':'",SUBSTITUTE(BCDanhMucDauTu_06029!E42,"'","\'"),"','TargetCode':''}")</f>
        <v>{'SheetId':'1deb9a6e-dc5a-4908-87cc-034ee9747e20','UId':'142640d6-6a87-400c-bc3e-fd34124b8a95','Col':5,'Row':42,'ColDynamic':5,'RowDynamic':43,'Format':'numberic','Value':'','TargetCode':''}</v>
      </c>
    </row>
    <row r="312" spans="1:1">
      <c r="A312" t="str">
        <f>CONCATENATE("{'SheetId':'1deb9a6e-dc5a-4908-87cc-034ee9747e20'",",","'UId':'a4748164-33b9-46bd-8561-e8b3f76700ee'",",'Col':",COLUMN(BCDanhMucDauTu_06029!F42),",'Row':",ROW(BCDanhMucDauTu_06029!F42),",","'ColDynamic':",COLUMN(BCDanhMucDauTu_06029!F43),",","'RowDynamic':",ROW(BCDanhMucDauTu_06029!F43),",","'Format':'numberic'",",'Value':'",SUBSTITUTE(BCDanhMucDauTu_06029!F42,"'","\'"),"','TargetCode':''}")</f>
        <v>{'SheetId':'1deb9a6e-dc5a-4908-87cc-034ee9747e20','UId':'a4748164-33b9-46bd-8561-e8b3f76700ee','Col':6,'Row':42,'ColDynamic':6,'RowDynamic':43,'Format':'numberic','Value':'0','TargetCode':''}</v>
      </c>
    </row>
    <row r="313" spans="1:1">
      <c r="A313" t="str">
        <f>CONCATENATE("{'SheetId':'1deb9a6e-dc5a-4908-87cc-034ee9747e20'",",","'UId':'8b15b2dd-95b7-4075-8cb9-63831db4f74a'",",'Col':",COLUMN(BCDanhMucDauTu_06029!G42),",'Row':",ROW(BCDanhMucDauTu_06029!G42),",","'ColDynamic':",COLUMN(BCDanhMucDauTu_06029!G43),",","'RowDynamic':",ROW(BCDanhMucDauTu_06029!G43),",","'Format':'numberic'",",'Value':'",SUBSTITUTE(BCDanhMucDauTu_06029!G42,"'","\'"),"','TargetCode':''}")</f>
        <v>{'SheetId':'1deb9a6e-dc5a-4908-87cc-034ee9747e20','UId':'8b15b2dd-95b7-4075-8cb9-63831db4f74a','Col':7,'Row':42,'ColDynamic':7,'RowDynamic':43,'Format':'numberic','Value':'0','TargetCode':''}</v>
      </c>
    </row>
    <row r="314" spans="1:1">
      <c r="A314" t="str">
        <f>CONCATENATE("{'SheetId':'1deb9a6e-dc5a-4908-87cc-034ee9747e20'",",","'UId':'fe496e11-6071-47ac-9042-fb59341ce9d3'",",'Col':",COLUMN(BCDanhMucDauTu_06029!D43),",'Row':",ROW(BCDanhMucDauTu_06029!D43),",","'Format':'numberic'",",'Value':'",SUBSTITUTE(BCDanhMucDauTu_06029!D43,"'","\'"),"','TargetCode':''}")</f>
        <v>{'SheetId':'1deb9a6e-dc5a-4908-87cc-034ee9747e20','UId':'fe496e11-6071-47ac-9042-fb59341ce9d3','Col':4,'Row':43,'Format':'numberic','Value':' ','TargetCode':''}</v>
      </c>
    </row>
    <row r="315" spans="1:1">
      <c r="A315" t="str">
        <f>CONCATENATE("{'SheetId':'1deb9a6e-dc5a-4908-87cc-034ee9747e20'",",","'UId':'8f08a933-d633-4287-845a-9819dc196996'",",'Col':",COLUMN(BCDanhMucDauTu_06029!E43),",'Row':",ROW(BCDanhMucDauTu_06029!E43),",","'Format':'numberic'",",'Value':'",SUBSTITUTE(BCDanhMucDauTu_06029!E43,"'","\'"),"','TargetCode':''}")</f>
        <v>{'SheetId':'1deb9a6e-dc5a-4908-87cc-034ee9747e20','UId':'8f08a933-d633-4287-845a-9819dc196996','Col':5,'Row':43,'Format':'numberic','Value':' ','TargetCode':''}</v>
      </c>
    </row>
    <row r="316" spans="1:1">
      <c r="A316" t="str">
        <f>CONCATENATE("{'SheetId':'1deb9a6e-dc5a-4908-87cc-034ee9747e20'",",","'UId':'dad551f4-82a6-49f9-9019-06cb4c328a89'",",'Col':",COLUMN(BCDanhMucDauTu_06029!F43),",'Row':",ROW(BCDanhMucDauTu_06029!F43),",","'Format':'numberic'",",'Value':'",SUBSTITUTE(BCDanhMucDauTu_06029!F43,"'","\'"),"','TargetCode':''}")</f>
        <v>{'SheetId':'1deb9a6e-dc5a-4908-87cc-034ee9747e20','UId':'dad551f4-82a6-49f9-9019-06cb4c328a89','Col':6,'Row':43,'Format':'numberic','Value':' ','TargetCode':''}</v>
      </c>
    </row>
    <row r="317" spans="1:1">
      <c r="A317" t="str">
        <f>CONCATENATE("{'SheetId':'1deb9a6e-dc5a-4908-87cc-034ee9747e20'",",","'UId':'7bf94847-0bfe-4d96-ab7a-1ce79d9343f5'",",'Col':",COLUMN(BCDanhMucDauTu_06029!G43),",'Row':",ROW(BCDanhMucDauTu_06029!G43),",","'Format':'numberic'",",'Value':'",SUBSTITUTE(BCDanhMucDauTu_06029!G43,"'","\'"),"','TargetCode':''}")</f>
        <v>{'SheetId':'1deb9a6e-dc5a-4908-87cc-034ee9747e20','UId':'7bf94847-0bfe-4d96-ab7a-1ce79d9343f5','Col':7,'Row':43,'Format':'numberic','Value':' ','TargetCode':''}</v>
      </c>
    </row>
    <row r="318" spans="1:1">
      <c r="A318" t="str">
        <f>CONCATENATE("{'SheetId':'1deb9a6e-dc5a-4908-87cc-034ee9747e20'",",","'UId':'55eed474-1147-4da3-9086-9e821874c0a4'",",'Col':",COLUMN(BCDanhMucDauTu_06029!A45),",'Row':",ROW(BCDanhMucDauTu_06029!A45),",","'ColDynamic':",COLUMN(BCDanhMucDauTu_06029!A48),",","'RowDynamic':",ROW(BCDanhMucDauTu_06029!A48),",","'Format':'numberic'",",'Value':'",SUBSTITUTE(BCDanhMucDauTu_06029!A45,"'","\'"),"','TargetCode':''}")</f>
        <v>{'SheetId':'1deb9a6e-dc5a-4908-87cc-034ee9747e20','UId':'55eed474-1147-4da3-9086-9e821874c0a4','Col':1,'Row':45,'ColDynamic':1,'RowDynamic':48,'Format':'numberic','Value':' ','TargetCode':''}</v>
      </c>
    </row>
    <row r="319" spans="1:1">
      <c r="A319" t="str">
        <f>CONCATENATE("{'SheetId':'1deb9a6e-dc5a-4908-87cc-034ee9747e20'",",","'UId':'1c32b7bf-2ca1-44a0-8279-a8f01d6b7249'",",'Col':",COLUMN(BCDanhMucDauTu_06029!B45),",'Row':",ROW(BCDanhMucDauTu_06029!B45),",","'ColDynamic':",COLUMN(BCDanhMucDauTu_06029!B48),",","'RowDynamic':",ROW(BCDanhMucDauTu_06029!B48),",","'Format':'string'",",'Value':'",SUBSTITUTE(BCDanhMucDauTu_06029!B45,"'","\'"),"','TargetCode':''}")</f>
        <v>{'SheetId':'1deb9a6e-dc5a-4908-87cc-034ee9747e20','UId':'1c32b7bf-2ca1-44a0-8279-a8f01d6b7249','Col':2,'Row':45,'ColDynamic':2,'RowDynamic':48,'Format':'string','Value':'Tổng','TargetCode':''}</v>
      </c>
    </row>
    <row r="320" spans="1:1">
      <c r="A320" t="str">
        <f>CONCATENATE("{'SheetId':'1deb9a6e-dc5a-4908-87cc-034ee9747e20'",",","'UId':'f6a0865a-7cc4-4bd5-9c41-171ccfbe8908'",",'Col':",COLUMN(BCDanhMucDauTu_06029!C45),",'Row':",ROW(BCDanhMucDauTu_06029!C45),",","'ColDynamic':",COLUMN(BCDanhMucDauTu_06029!C48),",","'RowDynamic':",ROW(BCDanhMucDauTu_06029!C48),",","'Format':'numberic'",",'Value':'",SUBSTITUTE(BCDanhMucDauTu_06029!C45,"'","\'"),"','TargetCode':''}")</f>
        <v>{'SheetId':'1deb9a6e-dc5a-4908-87cc-034ee9747e20','UId':'f6a0865a-7cc4-4bd5-9c41-171ccfbe8908','Col':3,'Row':45,'ColDynamic':3,'RowDynamic':48,'Format':'numberic','Value':'2254','TargetCode':''}</v>
      </c>
    </row>
    <row r="321" spans="1:1">
      <c r="A321" t="str">
        <f>CONCATENATE("{'SheetId':'1deb9a6e-dc5a-4908-87cc-034ee9747e20'",",","'UId':'26677bc1-4784-4b02-a8da-eb1a17958c29'",",'Col':",COLUMN(BCDanhMucDauTu_06029!D45),",'Row':",ROW(BCDanhMucDauTu_06029!D45),",","'ColDynamic':",COLUMN(BCDanhMucDauTu_06029!D48),",","'RowDynamic':",ROW(BCDanhMucDauTu_06029!D48),",","'Format':'numberic'",",'Value':'",SUBSTITUTE(BCDanhMucDauTu_06029!D45,"'","\'"),"','TargetCode':''}")</f>
        <v>{'SheetId':'1deb9a6e-dc5a-4908-87cc-034ee9747e20','UId':'26677bc1-4784-4b02-a8da-eb1a17958c29','Col':4,'Row':45,'ColDynamic':4,'RowDynamic':48,'Format':'numberic','Value':'','TargetCode':''}</v>
      </c>
    </row>
    <row r="322" spans="1:1">
      <c r="A322" t="str">
        <f>CONCATENATE("{'SheetId':'1deb9a6e-dc5a-4908-87cc-034ee9747e20'",",","'UId':'8088aec8-68fc-443f-8fce-4f1788e831ff'",",'Col':",COLUMN(BCDanhMucDauTu_06029!E45),",'Row':",ROW(BCDanhMucDauTu_06029!E45),",","'ColDynamic':",COLUMN(BCDanhMucDauTu_06029!E48),",","'RowDynamic':",ROW(BCDanhMucDauTu_06029!E48),",","'Format':'numberic'",",'Value':'",SUBSTITUTE(BCDanhMucDauTu_06029!E45,"'","\'"),"','TargetCode':''}")</f>
        <v>{'SheetId':'1deb9a6e-dc5a-4908-87cc-034ee9747e20','UId':'8088aec8-68fc-443f-8fce-4f1788e831ff','Col':5,'Row':45,'ColDynamic':5,'RowDynamic':48,'Format':'numberic','Value':'','TargetCode':''}</v>
      </c>
    </row>
    <row r="323" spans="1:1">
      <c r="A323" t="str">
        <f>CONCATENATE("{'SheetId':'1deb9a6e-dc5a-4908-87cc-034ee9747e20'",",","'UId':'109895da-3858-4d8d-ab90-543bcf58b23e'",",'Col':",COLUMN(BCDanhMucDauTu_06029!F45),",'Row':",ROW(BCDanhMucDauTu_06029!F45),",","'ColDynamic':",COLUMN(BCDanhMucDauTu_06029!F48),",","'RowDynamic':",ROW(BCDanhMucDauTu_06029!F48),",","'Format':'numberic'",",'Value':'",SUBSTITUTE(BCDanhMucDauTu_06029!F45,"'","\'"),"','TargetCode':''}")</f>
        <v>{'SheetId':'1deb9a6e-dc5a-4908-87cc-034ee9747e20','UId':'109895da-3858-4d8d-ab90-543bcf58b23e','Col':6,'Row':45,'ColDynamic':6,'RowDynamic':48,'Format':'numberic','Value':'0','TargetCode':''}</v>
      </c>
    </row>
    <row r="324" spans="1:1">
      <c r="A324" t="str">
        <f>CONCATENATE("{'SheetId':'1deb9a6e-dc5a-4908-87cc-034ee9747e20'",",","'UId':'b12319f9-b486-4e3c-968f-635c2693280b'",",'Col':",COLUMN(BCDanhMucDauTu_06029!G45),",'Row':",ROW(BCDanhMucDauTu_06029!G45),",","'ColDynamic':",COLUMN(BCDanhMucDauTu_06029!G48),",","'RowDynamic':",ROW(BCDanhMucDauTu_06029!G48),",","'Format':'numberic'",",'Value':'",SUBSTITUTE(BCDanhMucDauTu_06029!G45,"'","\'"),"','TargetCode':''}")</f>
        <v>{'SheetId':'1deb9a6e-dc5a-4908-87cc-034ee9747e20','UId':'b12319f9-b486-4e3c-968f-635c2693280b','Col':7,'Row':45,'ColDynamic':7,'RowDynamic':48,'Format':'numberic','Value':'0','TargetCode':''}</v>
      </c>
    </row>
    <row r="325" spans="1:1">
      <c r="A325" t="str">
        <f>CONCATENATE("{'SheetId':'1deb9a6e-dc5a-4908-87cc-034ee9747e20'",",","'UId':'740ad2fc-8f8c-4571-bfbb-d73a204a23fa'",",'Col':",COLUMN(BCDanhMucDauTu_06029!D46),",'Row':",ROW(BCDanhMucDauTu_06029!D46),",","'Format':'numberic'",",'Value':'",SUBSTITUTE(BCDanhMucDauTu_06029!D46,"'","\'"),"','TargetCode':''}")</f>
        <v>{'SheetId':'1deb9a6e-dc5a-4908-87cc-034ee9747e20','UId':'740ad2fc-8f8c-4571-bfbb-d73a204a23fa','Col':4,'Row':46,'Format':'numberic','Value':'','TargetCode':''}</v>
      </c>
    </row>
    <row r="326" spans="1:1">
      <c r="A326" t="str">
        <f>CONCATENATE("{'SheetId':'1deb9a6e-dc5a-4908-87cc-034ee9747e20'",",","'UId':'41643327-c3cb-4259-acbc-d10c8c939580'",",'Col':",COLUMN(BCDanhMucDauTu_06029!E46),",'Row':",ROW(BCDanhMucDauTu_06029!E46),",","'Format':'numberic'",",'Value':'",SUBSTITUTE(BCDanhMucDauTu_06029!E46,"'","\'"),"','TargetCode':''}")</f>
        <v>{'SheetId':'1deb9a6e-dc5a-4908-87cc-034ee9747e20','UId':'41643327-c3cb-4259-acbc-d10c8c939580','Col':5,'Row':46,'Format':'numberic','Value':'','TargetCode':''}</v>
      </c>
    </row>
    <row r="327" spans="1:1">
      <c r="A327" t="str">
        <f>CONCATENATE("{'SheetId':'1deb9a6e-dc5a-4908-87cc-034ee9747e20'",",","'UId':'d007d564-0a98-45f4-94c4-a2e4056245bc'",",'Col':",COLUMN(BCDanhMucDauTu_06029!F46),",'Row':",ROW(BCDanhMucDauTu_06029!F46),",","'Format':'numberic'",",'Value':'",SUBSTITUTE(BCDanhMucDauTu_06029!F46,"'","\'"),"','TargetCode':''}")</f>
        <v>{'SheetId':'1deb9a6e-dc5a-4908-87cc-034ee9747e20','UId':'d007d564-0a98-45f4-94c4-a2e4056245bc','Col':6,'Row':46,'Format':'numberic','Value':'552342906800','TargetCode':''}</v>
      </c>
    </row>
    <row r="328" spans="1:1">
      <c r="A328" t="str">
        <f>CONCATENATE("{'SheetId':'1deb9a6e-dc5a-4908-87cc-034ee9747e20'",",","'UId':'87b8e950-d5f9-45b4-8cfb-d8108dd16f8f'",",'Col':",COLUMN(BCDanhMucDauTu_06029!G46),",'Row':",ROW(BCDanhMucDauTu_06029!G46),",","'Format':'numberic'",",'Value':'",SUBSTITUTE(BCDanhMucDauTu_06029!G46,"'","\'"),"','TargetCode':''}")</f>
        <v>{'SheetId':'1deb9a6e-dc5a-4908-87cc-034ee9747e20','UId':'87b8e950-d5f9-45b4-8cfb-d8108dd16f8f','Col':7,'Row':46,'Format':'numberic','Value':'0.955930028021145','TargetCode':''}</v>
      </c>
    </row>
    <row r="329" spans="1:1">
      <c r="A329" t="str">
        <f>CONCATENATE("{'SheetId':'1deb9a6e-dc5a-4908-87cc-034ee9747e20'",",","'UId':'70e2406f-94eb-466f-8d09-837ad44a449c'",",'Col':",COLUMN(BCDanhMucDauTu_06029!D47),",'Row':",ROW(BCDanhMucDauTu_06029!D47),",","'Format':'numberic'",",'Value':'",SUBSTITUTE(BCDanhMucDauTu_06029!D47,"'","\'"),"','TargetCode':''}")</f>
        <v>{'SheetId':'1deb9a6e-dc5a-4908-87cc-034ee9747e20','UId':'70e2406f-94eb-466f-8d09-837ad44a449c','Col':4,'Row':47,'Format':'numberic','Value':' ','TargetCode':''}</v>
      </c>
    </row>
    <row r="330" spans="1:1">
      <c r="A330" t="str">
        <f>CONCATENATE("{'SheetId':'1deb9a6e-dc5a-4908-87cc-034ee9747e20'",",","'UId':'d0c68994-6723-45f4-a51b-ec4a1f1cb761'",",'Col':",COLUMN(BCDanhMucDauTu_06029!E47),",'Row':",ROW(BCDanhMucDauTu_06029!E47),",","'Format':'numberic'",",'Value':'",SUBSTITUTE(BCDanhMucDauTu_06029!E47,"'","\'"),"','TargetCode':''}")</f>
        <v>{'SheetId':'1deb9a6e-dc5a-4908-87cc-034ee9747e20','UId':'d0c68994-6723-45f4-a51b-ec4a1f1cb761','Col':5,'Row':47,'Format':'numberic','Value':' ','TargetCode':''}</v>
      </c>
    </row>
    <row r="331" spans="1:1">
      <c r="A331" t="str">
        <f>CONCATENATE("{'SheetId':'1deb9a6e-dc5a-4908-87cc-034ee9747e20'",",","'UId':'6c78638c-c601-49bf-a9e5-d48c4258eadd'",",'Col':",COLUMN(BCDanhMucDauTu_06029!F47),",'Row':",ROW(BCDanhMucDauTu_06029!F47),",","'Format':'numberic'",",'Value':'",SUBSTITUTE(BCDanhMucDauTu_06029!F47,"'","\'"),"','TargetCode':''}")</f>
        <v>{'SheetId':'1deb9a6e-dc5a-4908-87cc-034ee9747e20','UId':'6c78638c-c601-49bf-a9e5-d48c4258eadd','Col':6,'Row':47,'Format':'numberic','Value':' ','TargetCode':''}</v>
      </c>
    </row>
    <row r="332" spans="1:1">
      <c r="A332" t="str">
        <f>CONCATENATE("{'SheetId':'1deb9a6e-dc5a-4908-87cc-034ee9747e20'",",","'UId':'bb82eed3-a7c3-4954-be20-20a9717d4026'",",'Col':",COLUMN(BCDanhMucDauTu_06029!G47),",'Row':",ROW(BCDanhMucDauTu_06029!G47),",","'Format':'numberic'",",'Value':'",SUBSTITUTE(BCDanhMucDauTu_06029!G47,"'","\'"),"','TargetCode':''}")</f>
        <v>{'SheetId':'1deb9a6e-dc5a-4908-87cc-034ee9747e20','UId':'bb82eed3-a7c3-4954-be20-20a9717d4026','Col':7,'Row':47,'Format':'numberic','Value':' ','TargetCode':''}</v>
      </c>
    </row>
    <row r="333" spans="1:1">
      <c r="A333" t="str">
        <f>CONCATENATE("{'SheetId':'1deb9a6e-dc5a-4908-87cc-034ee9747e20'",",","'UId':'4fe6fd2f-049f-4c3b-a78b-58fd08d62d7d'",",'Col':",COLUMN(BCDanhMucDauTu_06029!A56),",'Row':",ROW(BCDanhMucDauTu_06029!A56),",","'ColDynamic':",COLUMN(BCDanhMucDauTu_06029!A59),",","'RowDynamic':",ROW(BCDanhMucDauTu_06029!A59),",","'Format':'numberic'",",'Value':'",SUBSTITUTE(BCDanhMucDauTu_06029!A56,"'","\'"),"','TargetCode':''}")</f>
        <v>{'SheetId':'1deb9a6e-dc5a-4908-87cc-034ee9747e20','UId':'4fe6fd2f-049f-4c3b-a78b-58fd08d62d7d','Col':1,'Row':56,'ColDynamic':1,'RowDynamic':59,'Format':'numberic','Value':' ','TargetCode':''}</v>
      </c>
    </row>
    <row r="334" spans="1:1">
      <c r="A334" t="str">
        <f>CONCATENATE("{'SheetId':'1deb9a6e-dc5a-4908-87cc-034ee9747e20'",",","'UId':'21737fa5-5263-466a-9802-c554ec94ffeb'",",'Col':",COLUMN(BCDanhMucDauTu_06029!B56),",'Row':",ROW(BCDanhMucDauTu_06029!B56),",","'ColDynamic':",COLUMN(BCDanhMucDauTu_06029!B59),",","'RowDynamic':",ROW(BCDanhMucDauTu_06029!B59),",","'Format':'string'",",'Value':'",SUBSTITUTE(BCDanhMucDauTu_06029!B56,"'","\'"),"','TargetCode':''}")</f>
        <v>{'SheetId':'1deb9a6e-dc5a-4908-87cc-034ee9747e20','UId':'21737fa5-5263-466a-9802-c554ec94ffeb','Col':2,'Row':56,'ColDynamic':2,'RowDynamic':59,'Format':'string','Value':'Tổng','TargetCode':''}</v>
      </c>
    </row>
    <row r="335" spans="1:1">
      <c r="A335" t="str">
        <f>CONCATENATE("{'SheetId':'1deb9a6e-dc5a-4908-87cc-034ee9747e20'",",","'UId':'b1780ae8-e3e9-4d68-b8e3-06dc22233b5c'",",'Col':",COLUMN(BCDanhMucDauTu_06029!C56),",'Row':",ROW(BCDanhMucDauTu_06029!C56),",","'ColDynamic':",COLUMN(BCDanhMucDauTu_06029!C59),",","'RowDynamic':",ROW(BCDanhMucDauTu_06029!C59),",","'Format':'numberic'",",'Value':'",SUBSTITUTE(BCDanhMucDauTu_06029!C56,"'","\'"),"','TargetCode':''}")</f>
        <v>{'SheetId':'1deb9a6e-dc5a-4908-87cc-034ee9747e20','UId':'b1780ae8-e3e9-4d68-b8e3-06dc22233b5c','Col':3,'Row':56,'ColDynamic':3,'RowDynamic':59,'Format':'numberic','Value':'2257','TargetCode':''}</v>
      </c>
    </row>
    <row r="336" spans="1:1">
      <c r="A336" t="str">
        <f>CONCATENATE("{'SheetId':'1deb9a6e-dc5a-4908-87cc-034ee9747e20'",",","'UId':'fd0c415a-d2bc-42ee-b389-414f8400dae8'",",'Col':",COLUMN(BCDanhMucDauTu_06029!D56),",'Row':",ROW(BCDanhMucDauTu_06029!D56),",","'ColDynamic':",COLUMN(BCDanhMucDauTu_06029!D59),",","'RowDynamic':",ROW(BCDanhMucDauTu_06029!D59),",","'Format':'numberic'",",'Value':'",SUBSTITUTE(BCDanhMucDauTu_06029!D56,"'","\'"),"','TargetCode':''}")</f>
        <v>{'SheetId':'1deb9a6e-dc5a-4908-87cc-034ee9747e20','UId':'fd0c415a-d2bc-42ee-b389-414f8400dae8','Col':4,'Row':56,'ColDynamic':4,'RowDynamic':59,'Format':'numberic','Value':'','TargetCode':''}</v>
      </c>
    </row>
    <row r="337" spans="1:1">
      <c r="A337" t="str">
        <f>CONCATENATE("{'SheetId':'1deb9a6e-dc5a-4908-87cc-034ee9747e20'",",","'UId':'816243e8-9c85-4ba1-805c-371f6b4844e4'",",'Col':",COLUMN(BCDanhMucDauTu_06029!E56),",'Row':",ROW(BCDanhMucDauTu_06029!E56),",","'ColDynamic':",COLUMN(BCDanhMucDauTu_06029!E59),",","'RowDynamic':",ROW(BCDanhMucDauTu_06029!E59),",","'Format':'numberic'",",'Value':'",SUBSTITUTE(BCDanhMucDauTu_06029!E56,"'","\'"),"','TargetCode':''}")</f>
        <v>{'SheetId':'1deb9a6e-dc5a-4908-87cc-034ee9747e20','UId':'816243e8-9c85-4ba1-805c-371f6b4844e4','Col':5,'Row':56,'ColDynamic':5,'RowDynamic':59,'Format':'numberic','Value':'','TargetCode':''}</v>
      </c>
    </row>
    <row r="338" spans="1:1">
      <c r="A338" t="str">
        <f>CONCATENATE("{'SheetId':'1deb9a6e-dc5a-4908-87cc-034ee9747e20'",",","'UId':'2efa8183-1804-400f-919b-54e0d328e017'",",'Col':",COLUMN(BCDanhMucDauTu_06029!F56),",'Row':",ROW(BCDanhMucDauTu_06029!F56),",","'ColDynamic':",COLUMN(BCDanhMucDauTu_06029!F59),",","'RowDynamic':",ROW(BCDanhMucDauTu_06029!F59),",","'Format':'numberic'",",'Value':'",SUBSTITUTE(BCDanhMucDauTu_06029!F56,"'","\'"),"','TargetCode':''}")</f>
        <v>{'SheetId':'1deb9a6e-dc5a-4908-87cc-034ee9747e20','UId':'2efa8183-1804-400f-919b-54e0d328e017','Col':6,'Row':56,'ColDynamic':6,'RowDynamic':59,'Format':'numberic','Value':'4313464230','TargetCode':''}</v>
      </c>
    </row>
    <row r="339" spans="1:1">
      <c r="A339" t="str">
        <f>CONCATENATE("{'SheetId':'1deb9a6e-dc5a-4908-87cc-034ee9747e20'",",","'UId':'890ca93f-4ffa-4063-bc4e-3ca8427d321f'",",'Col':",COLUMN(BCDanhMucDauTu_06029!G56),",'Row':",ROW(BCDanhMucDauTu_06029!G56),",","'ColDynamic':",COLUMN(BCDanhMucDauTu_06029!G59),",","'RowDynamic':",ROW(BCDanhMucDauTu_06029!G59),",","'Format':'numberic'",",'Value':'",SUBSTITUTE(BCDanhMucDauTu_06029!G56,"'","\'"),"','TargetCode':''}")</f>
        <v>{'SheetId':'1deb9a6e-dc5a-4908-87cc-034ee9747e20','UId':'890ca93f-4ffa-4063-bc4e-3ca8427d321f','Col':7,'Row':56,'ColDynamic':7,'RowDynamic':59,'Format':'numberic','Value':'0.00746523569233623','TargetCode':''}</v>
      </c>
    </row>
    <row r="340" spans="1:1">
      <c r="A340" t="str">
        <f>CONCATENATE("{'SheetId':'1deb9a6e-dc5a-4908-87cc-034ee9747e20'",",","'UId':'df249e66-a9ea-45a2-9c76-d51aecb2379d'",",'Col':",COLUMN(BCDanhMucDauTu_06029!D57),",'Row':",ROW(BCDanhMucDauTu_06029!D57),",","'Format':'numberic'",",'Value':'",SUBSTITUTE(BCDanhMucDauTu_06029!D57,"'","\'"),"','TargetCode':''}")</f>
        <v>{'SheetId':'1deb9a6e-dc5a-4908-87cc-034ee9747e20','UId':'df249e66-a9ea-45a2-9c76-d51aecb2379d','Col':4,'Row':57,'Format':'numberic','Value':' ','TargetCode':''}</v>
      </c>
    </row>
    <row r="341" spans="1:1">
      <c r="A341" t="str">
        <f>CONCATENATE("{'SheetId':'1deb9a6e-dc5a-4908-87cc-034ee9747e20'",",","'UId':'a81df1b4-0c26-4bbd-9a9d-27dc4b538b2c'",",'Col':",COLUMN(BCDanhMucDauTu_06029!E57),",'Row':",ROW(BCDanhMucDauTu_06029!E57),",","'Format':'numberic'",",'Value':'",SUBSTITUTE(BCDanhMucDauTu_06029!E57,"'","\'"),"','TargetCode':''}")</f>
        <v>{'SheetId':'1deb9a6e-dc5a-4908-87cc-034ee9747e20','UId':'a81df1b4-0c26-4bbd-9a9d-27dc4b538b2c','Col':5,'Row':57,'Format':'numberic','Value':' ','TargetCode':''}</v>
      </c>
    </row>
    <row r="342" spans="1:1">
      <c r="A342" t="str">
        <f>CONCATENATE("{'SheetId':'1deb9a6e-dc5a-4908-87cc-034ee9747e20'",",","'UId':'4a9e3616-ca24-464d-b5e2-89b07d4dab94'",",'Col':",COLUMN(BCDanhMucDauTu_06029!F57),",'Row':",ROW(BCDanhMucDauTu_06029!F57),",","'Format':'numberic'",",'Value':'",SUBSTITUTE(BCDanhMucDauTu_06029!F57,"'","\'"),"','TargetCode':''}")</f>
        <v>{'SheetId':'1deb9a6e-dc5a-4908-87cc-034ee9747e20','UId':'4a9e3616-ca24-464d-b5e2-89b07d4dab94','Col':6,'Row':57,'Format':'numberic','Value':' ','TargetCode':''}</v>
      </c>
    </row>
    <row r="343" spans="1:1">
      <c r="A343" t="str">
        <f>CONCATENATE("{'SheetId':'1deb9a6e-dc5a-4908-87cc-034ee9747e20'",",","'UId':'4cbb5dbb-7a56-4367-b451-172c5d9fc088'",",'Col':",COLUMN(BCDanhMucDauTu_06029!G57),",'Row':",ROW(BCDanhMucDauTu_06029!G57),",","'Format':'numberic'",",'Value':'",SUBSTITUTE(BCDanhMucDauTu_06029!G57,"'","\'"),"','TargetCode':''}")</f>
        <v>{'SheetId':'1deb9a6e-dc5a-4908-87cc-034ee9747e20','UId':'4cbb5dbb-7a56-4367-b451-172c5d9fc088','Col':7,'Row':57,'Format':'numberic','Value':' ','TargetCode':''}</v>
      </c>
    </row>
    <row r="344" spans="1:1">
      <c r="A344" t="str">
        <f>CONCATENATE("{'SheetId':'1deb9a6e-dc5a-4908-87cc-034ee9747e20'",",","'UId':'70357de6-0706-48a2-a361-da95bcaa1827'",",'Col':",COLUMN(BCDanhMucDauTu_06029!D58),",'Row':",ROW(BCDanhMucDauTu_06029!D58),",","'Format':'numberic'",",'Value':'",SUBSTITUTE(BCDanhMucDauTu_06029!D58,"'","\'"),"','TargetCode':''}")</f>
        <v>{'SheetId':'1deb9a6e-dc5a-4908-87cc-034ee9747e20','UId':'70357de6-0706-48a2-a361-da95bcaa1827','Col':4,'Row':58,'Format':'numberic','Value':'','TargetCode':''}</v>
      </c>
    </row>
    <row r="345" spans="1:1">
      <c r="A345" t="str">
        <f>CONCATENATE("{'SheetId':'1deb9a6e-dc5a-4908-87cc-034ee9747e20'",",","'UId':'4f148c59-190d-4dad-aff9-126f4ce81c6d'",",'Col':",COLUMN(BCDanhMucDauTu_06029!E58),",'Row':",ROW(BCDanhMucDauTu_06029!E58),",","'Format':'numberic'",",'Value':'",SUBSTITUTE(BCDanhMucDauTu_06029!E58,"'","\'"),"','TargetCode':''}")</f>
        <v>{'SheetId':'1deb9a6e-dc5a-4908-87cc-034ee9747e20','UId':'4f148c59-190d-4dad-aff9-126f4ce81c6d','Col':5,'Row':58,'Format':'numberic','Value':'','TargetCode':''}</v>
      </c>
    </row>
    <row r="346" spans="1:1">
      <c r="A346" t="str">
        <f>CONCATENATE("{'SheetId':'1deb9a6e-dc5a-4908-87cc-034ee9747e20'",",","'UId':'6ba9d2bf-7322-4bb6-be73-05a728f53c5a'",",'Col':",COLUMN(BCDanhMucDauTu_06029!F58),",'Row':",ROW(BCDanhMucDauTu_06029!F58),",","'Format':'numberic'",",'Value':'",SUBSTITUTE(BCDanhMucDauTu_06029!F58,"'","\'"),"','TargetCode':''}")</f>
        <v>{'SheetId':'1deb9a6e-dc5a-4908-87cc-034ee9747e20','UId':'6ba9d2bf-7322-4bb6-be73-05a728f53c5a','Col':6,'Row':58,'Format':'numberic','Value':'21150466928','TargetCode':''}</v>
      </c>
    </row>
    <row r="347" spans="1:1">
      <c r="A347" t="str">
        <f>CONCATENATE("{'SheetId':'1deb9a6e-dc5a-4908-87cc-034ee9747e20'",",","'UId':'cad08826-aed0-458d-a3df-563ee1ca2782'",",'Col':",COLUMN(BCDanhMucDauTu_06029!G58),",'Row':",ROW(BCDanhMucDauTu_06029!G58),",","'Format':'numberic'",",'Value':'",SUBSTITUTE(BCDanhMucDauTu_06029!G58,"'","\'"),"','TargetCode':''}")</f>
        <v>{'SheetId':'1deb9a6e-dc5a-4908-87cc-034ee9747e20','UId':'cad08826-aed0-458d-a3df-563ee1ca2782','Col':7,'Row':58,'Format':'numberic','Value':'0.036604736286519','TargetCode':''}</v>
      </c>
    </row>
    <row r="348" spans="1:1">
      <c r="A348" t="str">
        <f>CONCATENATE("{'SheetId':'1deb9a6e-dc5a-4908-87cc-034ee9747e20'",",","'UId':'26452794-e0d2-44f2-8c51-7f5465fbf4cf'",",'Col':",COLUMN(BCDanhMucDauTu_06029!A60),",'Row':",ROW(BCDanhMucDauTu_06029!A60),",","'ColDynamic':",COLUMN(BCDanhMucDauTu_06029!A57),",","'RowDynamic':",ROW(BCDanhMucDauTu_06029!A57),",","'Format':'string'",",'Value':'",SUBSTITUTE(BCDanhMucDauTu_06029!A60,"'","\'"),"','TargetCode':''}")</f>
        <v>{'SheetId':'1deb9a6e-dc5a-4908-87cc-034ee9747e20','UId':'26452794-e0d2-44f2-8c51-7f5465fbf4cf','Col':1,'Row':60,'ColDynamic':1,'RowDynamic':57,'Format':'string','Value':' ','TargetCode':''}</v>
      </c>
    </row>
    <row r="349" spans="1:1">
      <c r="A349" t="str">
        <f>CONCATENATE("{'SheetId':'1deb9a6e-dc5a-4908-87cc-034ee9747e20'",",","'UId':'9b14eff9-5e45-4cf1-9494-0604b89ed28b'",",'Col':",COLUMN(BCDanhMucDauTu_06029!B60),",'Row':",ROW(BCDanhMucDauTu_06029!B60),",","'ColDynamic':",COLUMN(BCDanhMucDauTu_06029!B57),",","'RowDynamic':",ROW(BCDanhMucDauTu_06029!B57),",","'Format':'string'",",'Value':'",SUBSTITUTE(BCDanhMucDauTu_06029!B60,"'","\'"),"','TargetCode':''}")</f>
        <v>{'SheetId':'1deb9a6e-dc5a-4908-87cc-034ee9747e20','UId':'9b14eff9-5e45-4cf1-9494-0604b89ed28b','Col':2,'Row':60,'ColDynamic':2,'RowDynamic':57,'Format':'string','Value':'Tiền gửi ngân hàng','TargetCode':''}</v>
      </c>
    </row>
    <row r="350" spans="1:1">
      <c r="A350" t="str">
        <f>CONCATENATE("{'SheetId':'1deb9a6e-dc5a-4908-87cc-034ee9747e20'",",","'UId':'8d66f097-23e3-4ef9-8131-e5ac52c6b32f'",",'Col':",COLUMN(BCDanhMucDauTu_06029!C60),",'Row':",ROW(BCDanhMucDauTu_06029!C60),",","'ColDynamic':",COLUMN(BCDanhMucDauTu_06029!C57),",","'RowDynamic':",ROW(BCDanhMucDauTu_06029!C57),",","'Format':'string'",",'Value':'",SUBSTITUTE(BCDanhMucDauTu_06029!C60,"'","\'"),"','TargetCode':''}")</f>
        <v>{'SheetId':'1deb9a6e-dc5a-4908-87cc-034ee9747e20','UId':'8d66f097-23e3-4ef9-8131-e5ac52c6b32f','Col':3,'Row':60,'ColDynamic':3,'RowDynamic':57,'Format':'string','Value':'2260','TargetCode':''}</v>
      </c>
    </row>
    <row r="351" spans="1:1">
      <c r="A351" t="str">
        <f>CONCATENATE("{'SheetId':'1deb9a6e-dc5a-4908-87cc-034ee9747e20'",",","'UId':'ead9614a-658c-4220-bedf-ca1bfba113ca'",",'Col':",COLUMN(BCDanhMucDauTu_06029!D60),",'Row':",ROW(BCDanhMucDauTu_06029!D60),",","'ColDynamic':",COLUMN(BCDanhMucDauTu_06029!D57),",","'RowDynamic':",ROW(BCDanhMucDauTu_06029!D57),",","'Format':'numberic'",",'Value':'",SUBSTITUTE(BCDanhMucDauTu_06029!D60,"'","\'"),"','TargetCode':''}")</f>
        <v>{'SheetId':'1deb9a6e-dc5a-4908-87cc-034ee9747e20','UId':'ead9614a-658c-4220-bedf-ca1bfba113ca','Col':4,'Row':60,'ColDynamic':4,'RowDynamic':57,'Format':'numberic','Value':'','TargetCode':''}</v>
      </c>
    </row>
    <row r="352" spans="1:1">
      <c r="A352" t="str">
        <f>CONCATENATE("{'SheetId':'1deb9a6e-dc5a-4908-87cc-034ee9747e20'",",","'UId':'4fdfc09c-5e5b-40ad-b617-c48d140e6fbc'",",'Col':",COLUMN(BCDanhMucDauTu_06029!E60),",'Row':",ROW(BCDanhMucDauTu_06029!E60),",","'ColDynamic':",COLUMN(BCDanhMucDauTu_06029!E57),",","'RowDynamic':",ROW(BCDanhMucDauTu_06029!E57),",","'Format':'numberic'",",'Value':'",SUBSTITUTE(BCDanhMucDauTu_06029!E60,"'","\'"),"','TargetCode':''}")</f>
        <v>{'SheetId':'1deb9a6e-dc5a-4908-87cc-034ee9747e20','UId':'4fdfc09c-5e5b-40ad-b617-c48d140e6fbc','Col':5,'Row':60,'ColDynamic':5,'RowDynamic':57,'Format':'numberic','Value':'','TargetCode':''}</v>
      </c>
    </row>
    <row r="353" spans="1:1">
      <c r="A353" t="str">
        <f>CONCATENATE("{'SheetId':'1deb9a6e-dc5a-4908-87cc-034ee9747e20'",",","'UId':'ba8351a8-8ef9-4c39-b20c-9e499c7302c4'",",'Col':",COLUMN(BCDanhMucDauTu_06029!F60),",'Row':",ROW(BCDanhMucDauTu_06029!F60),",","'ColDynamic':",COLUMN(BCDanhMucDauTu_06029!F57),",","'RowDynamic':",ROW(BCDanhMucDauTu_06029!F57),",","'Format':'numberic'",",'Value':'",SUBSTITUTE(BCDanhMucDauTu_06029!F60,"'","\'"),"','TargetCode':''}")</f>
        <v>{'SheetId':'1deb9a6e-dc5a-4908-87cc-034ee9747e20','UId':'ba8351a8-8ef9-4c39-b20c-9e499c7302c4','Col':6,'Row':60,'ColDynamic':6,'RowDynamic':57,'Format':'numberic','Value':'0','TargetCode':''}</v>
      </c>
    </row>
    <row r="354" spans="1:1">
      <c r="A354" t="str">
        <f>CONCATENATE("{'SheetId':'1deb9a6e-dc5a-4908-87cc-034ee9747e20'",",","'UId':'20aec549-2649-4108-8c50-4ff697541fea'",",'Col':",COLUMN(BCDanhMucDauTu_06029!G60),",'Row':",ROW(BCDanhMucDauTu_06029!G60),",","'ColDynamic':",COLUMN(BCDanhMucDauTu_06029!G57),",","'RowDynamic':",ROW(BCDanhMucDauTu_06029!G57),",","'Format':'numberic'",",'Value':'",SUBSTITUTE(BCDanhMucDauTu_06029!G60,"'","\'"),"','TargetCode':''}")</f>
        <v>{'SheetId':'1deb9a6e-dc5a-4908-87cc-034ee9747e20','UId':'20aec549-2649-4108-8c50-4ff697541fea','Col':7,'Row':60,'ColDynamic':7,'RowDynamic':57,'Format':'numberic','Value':'0','TargetCode':''}</v>
      </c>
    </row>
    <row r="355" spans="1:1">
      <c r="A355" t="str">
        <f>CONCATENATE("{'SheetId':'1deb9a6e-dc5a-4908-87cc-034ee9747e20'",",","'UId':'c94d94d7-01a6-4c24-95e6-4f83c62d0567'",",'Col':",COLUMN(BCDanhMucDauTu_06029!A62),",'Row':",ROW(BCDanhMucDauTu_06029!A62),",","'ColDynamic':",COLUMN(BCDanhMucDauTu_06029!A59),",","'RowDynamic':",ROW(BCDanhMucDauTu_06029!A59),",","'Format':'string'",",'Value':'",SUBSTITUTE(BCDanhMucDauTu_06029!A62,"'","\'"),"','TargetCode':''}")</f>
        <v>{'SheetId':'1deb9a6e-dc5a-4908-87cc-034ee9747e20','UId':'c94d94d7-01a6-4c24-95e6-4f83c62d0567','Col':1,'Row':62,'ColDynamic':1,'RowDynamic':59,'Format':'string','Value':' ','TargetCode':''}</v>
      </c>
    </row>
    <row r="356" spans="1:1">
      <c r="A356" t="str">
        <f>CONCATENATE("{'SheetId':'1deb9a6e-dc5a-4908-87cc-034ee9747e20'",",","'UId':'333b59bf-d7bf-4903-a769-681773c5c1d6'",",'Col':",COLUMN(BCDanhMucDauTu_06029!B62),",'Row':",ROW(BCDanhMucDauTu_06029!B62),",","'ColDynamic':",COLUMN(BCDanhMucDauTu_06029!B59),",","'RowDynamic':",ROW(BCDanhMucDauTu_06029!B59),",","'Format':'string'",",'Value':'",SUBSTITUTE(BCDanhMucDauTu_06029!B62,"'","\'"),"','TargetCode':''}")</f>
        <v>{'SheetId':'1deb9a6e-dc5a-4908-87cc-034ee9747e20','UId':'333b59bf-d7bf-4903-a769-681773c5c1d6','Col':2,'Row':62,'ColDynamic':2,'RowDynamic':59,'Format':'string','Value':'Chứng chỉ tiền gửi ','TargetCode':''}</v>
      </c>
    </row>
    <row r="357" spans="1:1">
      <c r="A357" t="str">
        <f>CONCATENATE("{'SheetId':'1deb9a6e-dc5a-4908-87cc-034ee9747e20'",",","'UId':'70dcb08c-d0c0-43e8-87c7-cb83b1736902'",",'Col':",COLUMN(BCDanhMucDauTu_06029!C62),",'Row':",ROW(BCDanhMucDauTu_06029!C62),",","'ColDynamic':",COLUMN(BCDanhMucDauTu_06029!C59),",","'RowDynamic':",ROW(BCDanhMucDauTu_06029!C59),",","'Format':'string'",",'Value':'",SUBSTITUTE(BCDanhMucDauTu_06029!C62,"'","\'"),"','TargetCode':''}")</f>
        <v>{'SheetId':'1deb9a6e-dc5a-4908-87cc-034ee9747e20','UId':'70dcb08c-d0c0-43e8-87c7-cb83b1736902','Col':3,'Row':62,'ColDynamic':3,'RowDynamic':59,'Format':'string','Value':'2261.1','TargetCode':''}</v>
      </c>
    </row>
    <row r="358" spans="1:1">
      <c r="A358" t="str">
        <f>CONCATENATE("{'SheetId':'1deb9a6e-dc5a-4908-87cc-034ee9747e20'",",","'UId':'b98b0710-edbe-464f-91cc-a50943b92e53'",",'Col':",COLUMN(BCDanhMucDauTu_06029!D62),",'Row':",ROW(BCDanhMucDauTu_06029!D62),",","'ColDynamic':",COLUMN(BCDanhMucDauTu_06029!D59),",","'RowDynamic':",ROW(BCDanhMucDauTu_06029!D59),",","'Format':'numberic'",",'Value':'",SUBSTITUTE(BCDanhMucDauTu_06029!D62,"'","\'"),"','TargetCode':''}")</f>
        <v>{'SheetId':'1deb9a6e-dc5a-4908-87cc-034ee9747e20','UId':'b98b0710-edbe-464f-91cc-a50943b92e53','Col':4,'Row':62,'ColDynamic':4,'RowDynamic':59,'Format':'numberic','Value':'','TargetCode':''}</v>
      </c>
    </row>
    <row r="359" spans="1:1">
      <c r="A359" t="str">
        <f>CONCATENATE("{'SheetId':'1deb9a6e-dc5a-4908-87cc-034ee9747e20'",",","'UId':'1e5e338d-e8d3-484c-a931-f154e681f9d1'",",'Col':",COLUMN(BCDanhMucDauTu_06029!E62),",'Row':",ROW(BCDanhMucDauTu_06029!E62),",","'ColDynamic':",COLUMN(BCDanhMucDauTu_06029!E59),",","'RowDynamic':",ROW(BCDanhMucDauTu_06029!E59),",","'Format':'numberic'",",'Value':'",SUBSTITUTE(BCDanhMucDauTu_06029!E62,"'","\'"),"','TargetCode':''}")</f>
        <v>{'SheetId':'1deb9a6e-dc5a-4908-87cc-034ee9747e20','UId':'1e5e338d-e8d3-484c-a931-f154e681f9d1','Col':5,'Row':62,'ColDynamic':5,'RowDynamic':59,'Format':'numberic','Value':'','TargetCode':''}</v>
      </c>
    </row>
    <row r="360" spans="1:1">
      <c r="A360" t="str">
        <f>CONCATENATE("{'SheetId':'1deb9a6e-dc5a-4908-87cc-034ee9747e20'",",","'UId':'f0171a12-b46c-408e-9769-0674783f4494'",",'Col':",COLUMN(BCDanhMucDauTu_06029!F62),",'Row':",ROW(BCDanhMucDauTu_06029!F62),",","'ColDynamic':",COLUMN(BCDanhMucDauTu_06029!F59),",","'RowDynamic':",ROW(BCDanhMucDauTu_06029!F59),",","'Format':'numberic'",",'Value':'",SUBSTITUTE(BCDanhMucDauTu_06029!F62,"'","\'"),"','TargetCode':''}")</f>
        <v>{'SheetId':'1deb9a6e-dc5a-4908-87cc-034ee9747e20','UId':'f0171a12-b46c-408e-9769-0674783f4494','Col':6,'Row':62,'ColDynamic':6,'RowDynamic':59,'Format':'numberic','Value':'0','TargetCode':''}</v>
      </c>
    </row>
    <row r="361" spans="1:1">
      <c r="A361" t="str">
        <f>CONCATENATE("{'SheetId':'1deb9a6e-dc5a-4908-87cc-034ee9747e20'",",","'UId':'123dfcbf-9d8f-4865-9abd-67aef0fb2ded'",",'Col':",COLUMN(BCDanhMucDauTu_06029!G62),",'Row':",ROW(BCDanhMucDauTu_06029!G62),",","'ColDynamic':",COLUMN(BCDanhMucDauTu_06029!G59),",","'RowDynamic':",ROW(BCDanhMucDauTu_06029!G59),",","'Format':'numberic'",",'Value':'",SUBSTITUTE(BCDanhMucDauTu_06029!G62,"'","\'"),"','TargetCode':''}")</f>
        <v>{'SheetId':'1deb9a6e-dc5a-4908-87cc-034ee9747e20','UId':'123dfcbf-9d8f-4865-9abd-67aef0fb2ded','Col':7,'Row':62,'ColDynamic':7,'RowDynamic':59,'Format':'numberic','Value':'0','TargetCode':''}</v>
      </c>
    </row>
    <row r="362" spans="1:1">
      <c r="A362" t="str">
        <f>CONCATENATE("{'SheetId':'1deb9a6e-dc5a-4908-87cc-034ee9747e20'",",","'UId':'61c7d7e9-4c4a-4062-8012-4877345d4ca2'",",'Col':",COLUMN(BCDanhMucDauTu_06029!D63),",'Row':",ROW(BCDanhMucDauTu_06029!D63),",","'Format':'numberic'",",'Value':'",SUBSTITUTE(BCDanhMucDauTu_06029!D63,"'","\'"),"','TargetCode':''}")</f>
        <v>{'SheetId':'1deb9a6e-dc5a-4908-87cc-034ee9747e20','UId':'61c7d7e9-4c4a-4062-8012-4877345d4ca2','Col':4,'Row':63,'Format':'numberic','Value':'','TargetCode':''}</v>
      </c>
    </row>
    <row r="363" spans="1:1">
      <c r="A363" t="str">
        <f>CONCATENATE("{'SheetId':'1deb9a6e-dc5a-4908-87cc-034ee9747e20'",",","'UId':'55eb1cfc-48db-45d7-badc-9126702dbaca'",",'Col':",COLUMN(BCDanhMucDauTu_06029!E63),",'Row':",ROW(BCDanhMucDauTu_06029!E63),",","'Format':'numberic'",",'Value':'",SUBSTITUTE(BCDanhMucDauTu_06029!E63,"'","\'"),"','TargetCode':''}")</f>
        <v>{'SheetId':'1deb9a6e-dc5a-4908-87cc-034ee9747e20','UId':'55eb1cfc-48db-45d7-badc-9126702dbaca','Col':5,'Row':63,'Format':'numberic','Value':'','TargetCode':''}</v>
      </c>
    </row>
    <row r="364" spans="1:1">
      <c r="A364" t="str">
        <f>CONCATENATE("{'SheetId':'1deb9a6e-dc5a-4908-87cc-034ee9747e20'",",","'UId':'0b0a71cf-8b1c-4a88-a170-2b7251d20ffa'",",'Col':",COLUMN(BCDanhMucDauTu_06029!F63),",'Row':",ROW(BCDanhMucDauTu_06029!F63),",","'Format':'numberic'",",'Value':'",SUBSTITUTE(BCDanhMucDauTu_06029!F63,"'","\'"),"','TargetCode':''}")</f>
        <v>{'SheetId':'1deb9a6e-dc5a-4908-87cc-034ee9747e20','UId':'0b0a71cf-8b1c-4a88-a170-2b7251d20ffa','Col':6,'Row':63,'Format':'numberic','Value':'21150466928','TargetCode':''}</v>
      </c>
    </row>
    <row r="365" spans="1:1">
      <c r="A365" t="str">
        <f>CONCATENATE("{'SheetId':'1deb9a6e-dc5a-4908-87cc-034ee9747e20'",",","'UId':'3ec63538-3a98-477e-b957-0e4550274988'",",'Col':",COLUMN(BCDanhMucDauTu_06029!G63),",'Row':",ROW(BCDanhMucDauTu_06029!G63),",","'Format':'numberic'",",'Value':'",SUBSTITUTE(BCDanhMucDauTu_06029!G63,"'","\'"),"','TargetCode':''}")</f>
        <v>{'SheetId':'1deb9a6e-dc5a-4908-87cc-034ee9747e20','UId':'3ec63538-3a98-477e-b957-0e4550274988','Col':7,'Row':63,'Format':'numberic','Value':'0.036604736286519','TargetCode':''}</v>
      </c>
    </row>
    <row r="366" spans="1:1">
      <c r="A366" t="str">
        <f>CONCATENATE("{'SheetId':'1deb9a6e-dc5a-4908-87cc-034ee9747e20'",",","'UId':'b7e2b881-7166-4008-81ef-36fa655ba0d3'",",'Col':",COLUMN(BCDanhMucDauTu_06029!D64),",'Row':",ROW(BCDanhMucDauTu_06029!D64),",","'Format':'numberic'",",'Value':'",SUBSTITUTE(BCDanhMucDauTu_06029!D64,"'","\'"),"','TargetCode':''}")</f>
        <v>{'SheetId':'1deb9a6e-dc5a-4908-87cc-034ee9747e20','UId':'b7e2b881-7166-4008-81ef-36fa655ba0d3','Col':4,'Row':64,'Format':'numberic','Value':'','TargetCode':''}</v>
      </c>
    </row>
    <row r="367" spans="1:1">
      <c r="A367" t="str">
        <f>CONCATENATE("{'SheetId':'1deb9a6e-dc5a-4908-87cc-034ee9747e20'",",","'UId':'b0198f8c-cffe-4d00-9816-22e0fa96124d'",",'Col':",COLUMN(BCDanhMucDauTu_06029!E64),",'Row':",ROW(BCDanhMucDauTu_06029!E64),",","'Format':'numberic'",",'Value':'",SUBSTITUTE(BCDanhMucDauTu_06029!E64,"'","\'"),"','TargetCode':''}")</f>
        <v>{'SheetId':'1deb9a6e-dc5a-4908-87cc-034ee9747e20','UId':'b0198f8c-cffe-4d00-9816-22e0fa96124d','Col':5,'Row':64,'Format':'numberic','Value':'','TargetCode':''}</v>
      </c>
    </row>
    <row r="368" spans="1:1">
      <c r="A368" t="str">
        <f>CONCATENATE("{'SheetId':'1deb9a6e-dc5a-4908-87cc-034ee9747e20'",",","'UId':'2a23d1c5-766a-4746-bd88-93015d1e4053'",",'Col':",COLUMN(BCDanhMucDauTu_06029!F64),",'Row':",ROW(BCDanhMucDauTu_06029!F64),",","'Format':'numberic'",",'Value':'",SUBSTITUTE(BCDanhMucDauTu_06029!F64,"'","\'"),"','TargetCode':''}")</f>
        <v>{'SheetId':'1deb9a6e-dc5a-4908-87cc-034ee9747e20','UId':'2a23d1c5-766a-4746-bd88-93015d1e4053','Col':6,'Row':64,'Format':'numberic','Value':'577806837958','TargetCode':''}</v>
      </c>
    </row>
    <row r="369" spans="1:1">
      <c r="A369" t="str">
        <f>CONCATENATE("{'SheetId':'1deb9a6e-dc5a-4908-87cc-034ee9747e20'",",","'UId':'ca227d64-7ddf-4c5b-94c2-f07049f1a645'",",'Col':",COLUMN(BCDanhMucDauTu_06029!G64),",'Row':",ROW(BCDanhMucDauTu_06029!G64),",","'Format':'numberic'",",'Value':'",SUBSTITUTE(BCDanhMucDauTu_06029!G64,"'","\'"),"','TargetCode':''}")</f>
        <v>{'SheetId':'1deb9a6e-dc5a-4908-87cc-034ee9747e20','UId':'ca227d64-7ddf-4c5b-94c2-f07049f1a645','Col':7,'Row':64,'Format':'numberic','Value':'1','TargetCode':''}</v>
      </c>
    </row>
    <row r="370" spans="1:1">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spans="1:1">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spans="1:1">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spans="1:1">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spans="1:1">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spans="1:1">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spans="1:1">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spans="1:1">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spans="1:1">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spans="1:1">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spans="1:1">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spans="1:1">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spans="1:1">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spans="1:1">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spans="1:1">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spans="1:1">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spans="1:1">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spans="1:1">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spans="1:1">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spans="1:1">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spans="1:1">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spans="1:1">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spans="1:1">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spans="1:1">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spans="1:1">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spans="1:1">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spans="1:1">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spans="1:1">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spans="1:1">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spans="1:1">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spans="1:1">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spans="1:1">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spans="1:1">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spans="1:1">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spans="1:1">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spans="1:1">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spans="1:1">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spans="1:1">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spans="1:1">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spans="1:1">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spans="1:1">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spans="1:1">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spans="1:1">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spans="1:1">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spans="1:1">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spans="1:1">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spans="1:1">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spans="1:1">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spans="1:1">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spans="1:1">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spans="1:1">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spans="1:1">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spans="1:1">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spans="1:1">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spans="1:1">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spans="1:1">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spans="1:1">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spans="1:1">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spans="1:1">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spans="1:1">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spans="1:1">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spans="1:1">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spans="1:1">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spans="1:1">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spans="1:1">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spans="1:1">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spans="1:1">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spans="1:1">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spans="1:1">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spans="1:1">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spans="1:1">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spans="1:1">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spans="1:1">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spans="1:1">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spans="1:1">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spans="1:1">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spans="1:1">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spans="1:1">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spans="1:1">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spans="1:1">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spans="1:1">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spans="1:1">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spans="1:1">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spans="1:1">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spans="1:1">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spans="1:1">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spans="1:1">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spans="1:1">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spans="1:1">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spans="1:1">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spans="1:1">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spans="1:1">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spans="1:1">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spans="1:1">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spans="1:1">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spans="1:1">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spans="1:1">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spans="1:1">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spans="1:1">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spans="1:1">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spans="1:1">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spans="1:1">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spans="1:1">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spans="1:1">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spans="1:1">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spans="1:1">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spans="1:1">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spans="1:1">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spans="1:1">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spans="1:1">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spans="1:1">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spans="1:1">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spans="1:1">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spans="1:1">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spans="1:1">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spans="1:1">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spans="1:1">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spans="1:1">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spans="1:1">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spans="1:1">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spans="1:1">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spans="1:1">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spans="1:1">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{'SheetId':'eea37401-614e-480f-bf0c-66e62a21c940','UId':'8fe4c321-a5c4-4a50-a26e-af5571876426','Col':4,'Row':3,'Format':'numberic','Value':'0.0122309750539859','TargetCode':''}</v>
      </c>
    </row>
    <row r="493" spans="1:1">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{'SheetId':'eea37401-614e-480f-bf0c-66e62a21c940','UId':'e505df99-52a5-4046-b588-70e17a64bc04','Col':5,'Row':3,'Format':'numberic','Value':'0.0110477465288718','TargetCode':''}</v>
      </c>
    </row>
    <row r="494" spans="1:1">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{'SheetId':'eea37401-614e-480f-bf0c-66e62a21c940','UId':'906b49c2-3105-44f5-a32d-07590223a8f2','Col':4,'Row':4,'Format':'numberic','Value':'0.00115630905898703','TargetCode':''}</v>
      </c>
    </row>
    <row r="495" spans="1:1">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{'SheetId':'eea37401-614e-480f-bf0c-66e62a21c940','UId':'1292eb8e-a778-4ce5-ab53-509a4c8a9832','Col':5,'Row':4,'Format':'numberic','Value':'0.000954426845553878','TargetCode':''}</v>
      </c>
    </row>
    <row r="496" spans="1:1">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{'SheetId':'eea37401-614e-480f-bf0c-66e62a21c940','UId':'043b7f89-a817-4764-b06f-cc2a71ce03b0','Col':4,'Row':5,'Format':'numberic','Value':'0.0016080610948831','TargetCode':''}</v>
      </c>
    </row>
    <row r="497" spans="1:1">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{'SheetId':'eea37401-614e-480f-bf0c-66e62a21c940','UId':'99e0f9cc-8606-43f9-8ce6-a58dc892af79','Col':5,'Row':5,'Format':'numberic','Value':'0.00162387486539236','TargetCode':''}</v>
      </c>
    </row>
    <row r="498" spans="1:1">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{'SheetId':'eea37401-614e-480f-bf0c-66e62a21c940','UId':'5a5a30c0-7249-46cc-a3d5-6518c7410f2b','Col':4,'Row':6,'Format':'numberic','Value':'0.000125482909646952','TargetCode':''}</v>
      </c>
    </row>
    <row r="499" spans="1:1">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{'SheetId':'eea37401-614e-480f-bf0c-66e62a21c940','UId':'b6bb9469-63ab-4fda-88bd-7b1865b669bf','Col':5,'Row':6,'Format':'numberic','Value':'0.000114453996326534','TargetCode':''}</v>
      </c>
    </row>
    <row r="500" spans="1:1">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{'SheetId':'eea37401-614e-480f-bf0c-66e62a21c940','UId':'2364cc6c-48ac-4fcc-8342-fb9e93c37eca','Col':4,'Row':7,'Format':'numberic','Value':'','TargetCode':''}</v>
      </c>
    </row>
    <row r="501" spans="1:1">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{'SheetId':'eea37401-614e-480f-bf0c-66e62a21c940','UId':'846eb19c-92cf-4ff5-adb0-f49d54d07bf5','Col':5,'Row':7,'Format':'numberic','Value':'','TargetCode':''}</v>
      </c>
    </row>
    <row r="502" spans="1:1">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{'SheetId':'eea37401-614e-480f-bf0c-66e62a21c940','UId':'8c0b0b85-5f8d-49d6-bad0-be36c3870562','Col':4,'Row':8,'Format':'numberic','Value':'','TargetCode':''}</v>
      </c>
    </row>
    <row r="503" spans="1:1">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{'SheetId':'eea37401-614e-480f-bf0c-66e62a21c940','UId':'bb393f9e-a64c-46b1-a141-e32109975ac2','Col':5,'Row':8,'Format':'numberic','Value':'','TargetCode':''}</v>
      </c>
    </row>
    <row r="504" spans="1:1">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{'SheetId':'eea37401-614e-480f-bf0c-66e62a21c940','UId':'e3f08122-3427-41af-b11b-1a46844a64fc','Col':4,'Row':9,'Format':'numberic','Value':'0.00062763809200186','TargetCode':''}</v>
      </c>
    </row>
    <row r="505" spans="1:1">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{'SheetId':'eea37401-614e-480f-bf0c-66e62a21c940','UId':'9e68654a-171d-4fbe-8c69-6a6d18753f97','Col':5,'Row':9,'Format':'numberic','Value':'0.000633810323132488','TargetCode':''}</v>
      </c>
    </row>
    <row r="506" spans="1:1">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{'SheetId':'eea37401-614e-480f-bf0c-66e62a21c940','UId':'01528f3a-d80f-403f-9e7e-01c54429c341','Col':4,'Row':10,'Format':'numberic','Value':'0.017037188034919','TargetCode':''}</v>
      </c>
    </row>
    <row r="507" spans="1:1">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{'SheetId':'eea37401-614e-480f-bf0c-66e62a21c940','UId':'2e9dd82c-3e13-4dfb-9508-7eb62f82b7a5','Col':5,'Row':10,'Format':'numberic','Value':'0.0146196048445613','TargetCode':''}</v>
      </c>
    </row>
    <row r="508" spans="1:1">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{'SheetId':'eea37401-614e-480f-bf0c-66e62a21c940','UId':'e04710a4-564b-4804-a3c9-8b96b736ccd0','Col':4,'Row':11,'Format':'numberic','Value':'0.448053783045295','TargetCode':''}</v>
      </c>
    </row>
    <row r="509" spans="1:1">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{'SheetId':'eea37401-614e-480f-bf0c-66e62a21c940','UId':'0421496e-49be-42f6-bd5e-4ff79e46d605','Col':5,'Row':11,'Format':'numberic','Value':'0.0780492518039771','TargetCode':''}</v>
      </c>
    </row>
    <row r="510" spans="1:1">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spans="1:1">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spans="1:1">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 ','TargetCode':''}</v>
      </c>
    </row>
    <row r="513" spans="1:1">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 ','TargetCode':''}</v>
      </c>
    </row>
    <row r="514" spans="1:1">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{'SheetId':'eea37401-614e-480f-bf0c-66e62a21c940','UId':'759e81e7-6be1-448f-8880-c7fb179e0f97','Col':4,'Row':14,'Format':'numberic','Value':'293848719500','TargetCode':''}</v>
      </c>
    </row>
    <row r="515" spans="1:1">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{'SheetId':'eea37401-614e-480f-bf0c-66e62a21c940','UId':'d55f381c-544c-4c22-a6c9-f44d9ae2c1ab','Col':5,'Row':14,'Format':'numberic','Value':'284779390400','TargetCode':''}</v>
      </c>
    </row>
    <row r="516" spans="1:1">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{'SheetId':'eea37401-614e-480f-bf0c-66e62a21c940','UId':'5b9de7f0-70a7-42bf-94c8-d94c81c70e42','Col':4,'Row':15,'Format':'numberic','Value':'293848719500','TargetCode':''}</v>
      </c>
    </row>
    <row r="517" spans="1:1">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{'SheetId':'eea37401-614e-480f-bf0c-66e62a21c940','UId':'85d68133-b410-4986-a2ae-00da0ca256bd','Col':5,'Row':15,'Format':'numberic','Value':'284779390400','TargetCode':''}</v>
      </c>
    </row>
    <row r="518" spans="1:1">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{'SheetId':'eea37401-614e-480f-bf0c-66e62a21c940','UId':'31f6ac2c-5e3e-4a12-b200-cf5f834a027b','Col':4,'Row':16,'Format':'numberic','Value':'29384871.95','TargetCode':''}</v>
      </c>
    </row>
    <row r="519" spans="1:1">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{'SheetId':'eea37401-614e-480f-bf0c-66e62a21c940','UId':'e12c39c4-7956-414a-b632-d0af1c2ab599','Col':5,'Row':16,'Format':'numberic','Value':'28477939.04','TargetCode':''}</v>
      </c>
    </row>
    <row r="520" spans="1:1">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{'SheetId':'eea37401-614e-480f-bf0c-66e62a21c940','UId':'b08c24e4-4516-482b-a697-9d62ff87afcf','Col':4,'Row':17,'Format':'numberic','Value':'-2748607000','TargetCode':''}</v>
      </c>
    </row>
    <row r="521" spans="1:1">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{'SheetId':'eea37401-614e-480f-bf0c-66e62a21c940','UId':'a7ccfa80-7e7d-4308-b36d-abc719c80bf3','Col':5,'Row':17,'Format':'numberic','Value':'9069329100','TargetCode':''}</v>
      </c>
    </row>
    <row r="522" spans="1:1">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{'SheetId':'eea37401-614e-480f-bf0c-66e62a21c940','UId':'e8ec4ef9-08e4-4e39-8477-ae21a99e8959','Col':4,'Row':18,'Format':'numberic','Value':'2221965.26','TargetCode':''}</v>
      </c>
    </row>
    <row r="523" spans="1:1">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{'SheetId':'eea37401-614e-480f-bf0c-66e62a21c940','UId':'dde8a5b2-e9c7-4f1b-a63c-0174479280ef','Col':5,'Row':18,'Format':'numberic','Value':'2861176.24','TargetCode':''}</v>
      </c>
    </row>
    <row r="524" spans="1:1">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{'SheetId':'eea37401-614e-480f-bf0c-66e62a21c940','UId':'0e4c1db2-c20e-4d52-853c-271375cc313a','Col':4,'Row':19,'Format':'numberic','Value':'22219652600','TargetCode':''}</v>
      </c>
    </row>
    <row r="525" spans="1:1">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{'SheetId':'eea37401-614e-480f-bf0c-66e62a21c940','UId':'12f0bb36-f2e3-462a-b5c8-133ec8de4536','Col':5,'Row':19,'Format':'numberic','Value':'28611762400','TargetCode':''}</v>
      </c>
    </row>
    <row r="526" spans="1:1">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{'SheetId':'eea37401-614e-480f-bf0c-66e62a21c940','UId':'99c017fe-183e-4244-a2e8-3180fad52922','Col':4,'Row':20,'Format':'numberic','Value':'-2496825.96','TargetCode':''}</v>
      </c>
    </row>
    <row r="527" spans="1:1">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{'SheetId':'eea37401-614e-480f-bf0c-66e62a21c940','UId':'b3b6a8fb-5b81-4dc7-b0e6-531f207f2848','Col':5,'Row':20,'Format':'numberic','Value':'-1954243.33','TargetCode':''}</v>
      </c>
    </row>
    <row r="528" spans="1:1">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{'SheetId':'eea37401-614e-480f-bf0c-66e62a21c940','UId':'d7299fb4-5fbd-49ea-a765-7a162fd18f1e','Col':4,'Row':21,'Format':'numberic','Value':'-24968259600','TargetCode':''}</v>
      </c>
    </row>
    <row r="529" spans="1:1">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{'SheetId':'eea37401-614e-480f-bf0c-66e62a21c940','UId':'15c659ac-ac36-4f95-b662-8fcd6067cf35','Col':5,'Row':21,'Format':'numberic','Value':'-19542433300','TargetCode':''}</v>
      </c>
    </row>
    <row r="530" spans="1:1">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{'SheetId':'eea37401-614e-480f-bf0c-66e62a21c940','UId':'232e2092-5dcd-464b-b1fe-07f27efe2d21','Col':4,'Row':22,'Format':'numberic','Value':'291100112500','TargetCode':''}</v>
      </c>
    </row>
    <row r="531" spans="1:1">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{'SheetId':'eea37401-614e-480f-bf0c-66e62a21c940','UId':'fa41f074-2315-4e28-81ff-52700c300177','Col':5,'Row':22,'Format':'numberic','Value':'293848719500','TargetCode':''}</v>
      </c>
    </row>
    <row r="532" spans="1:1">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{'SheetId':'eea37401-614e-480f-bf0c-66e62a21c940','UId':'d8289881-c7ab-468c-ad5d-bf473cb76780','Col':4,'Row':23,'Format':'numberic','Value':'291100112500','TargetCode':''}</v>
      </c>
    </row>
    <row r="533" spans="1:1">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{'SheetId':'eea37401-614e-480f-bf0c-66e62a21c940','UId':'994ed5e1-c943-4620-8991-d05a125691b0','Col':5,'Row':23,'Format':'numberic','Value':'293848719500','TargetCode':''}</v>
      </c>
    </row>
    <row r="534" spans="1:1">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{'SheetId':'eea37401-614e-480f-bf0c-66e62a21c940','UId':'7120d041-84df-4b71-aa97-9c53b5ab7f97','Col':4,'Row':24,'Format':'numberic','Value':'29110011.25','TargetCode':''}</v>
      </c>
    </row>
    <row r="535" spans="1:1">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{'SheetId':'eea37401-614e-480f-bf0c-66e62a21c940','UId':'ee5817e5-5c8c-481c-bd88-acd0b7e7eb64','Col':5,'Row':24,'Format':'numberic','Value':'29384871.95','TargetCode':''}</v>
      </c>
    </row>
    <row r="536" spans="1:1">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{'SheetId':'eea37401-614e-480f-bf0c-66e62a21c940','UId':'83b16c86-f622-444a-8fd4-b601d346c031','Col':4,'Row':25,'Format':'percentage','Value':'6.87048858491939E-05','TargetCode':''}</v>
      </c>
    </row>
    <row r="537" spans="1:1">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{'SheetId':'eea37401-614e-480f-bf0c-66e62a21c940','UId':'6080a665-802c-4b21-ade4-e67d42c38ace','Col':5,'Row':25,'Format':'percentage','Value':'6.80622329545322E-05','TargetCode':''}</v>
      </c>
    </row>
    <row r="538" spans="1:1">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{'SheetId':'eea37401-614e-480f-bf0c-66e62a21c940','UId':'dc7a563a-ad1d-4847-ad52-60ae8b13af41','Col':4,'Row':26,'Format':'percentage','Value':'0.1868','TargetCode':''}</v>
      </c>
    </row>
    <row r="539" spans="1:1">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{'SheetId':'eea37401-614e-480f-bf0c-66e62a21c940','UId':'c291a5ad-47fa-4a53-a5d4-2c97806fed49','Col':5,'Row':26,'Format':'percentage','Value':'0.1905','TargetCode':''}</v>
      </c>
    </row>
    <row r="540" spans="1:1">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{'SheetId':'eea37401-614e-480f-bf0c-66e62a21c940','UId':'71e817fa-136e-4e66-8e01-e228a752c25d','Col':4,'Row':27,'Format':'percentage','Value':'0.0559','TargetCode':''}</v>
      </c>
    </row>
    <row r="541" spans="1:1">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{'SheetId':'eea37401-614e-480f-bf0c-66e62a21c940','UId':'09a70799-3c67-42d0-9f37-8841480fa73f','Col':5,'Row':27,'Format':'percentage','Value':'0.0515','TargetCode':''}</v>
      </c>
    </row>
    <row r="542" spans="1:1">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{'SheetId':'eea37401-614e-480f-bf0c-66e62a21c940','UId':'19d7d32d-f72f-4744-9b80-66561ae1073a','Col':4,'Row':28,'Format':'numberic','Value':'9733','TargetCode':''}</v>
      </c>
    </row>
    <row r="543" spans="1:1">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{'SheetId':'eea37401-614e-480f-bf0c-66e62a21c940','UId':'2c2fe24e-69d3-4ae8-a8c8-c603f2a4a32c','Col':5,'Row':28,'Format':'numberic','Value':'9371','TargetCode':''}</v>
      </c>
    </row>
    <row r="544" spans="1:1">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{'SheetId':'eea37401-614e-480f-bf0c-66e62a21c940','UId':'507c37af-0901-43e1-8af6-f40112c246e3','Col':4,'Row':29,'Format':'numberic','Value':'19554.42','TargetCode':''}</v>
      </c>
    </row>
    <row r="545" spans="1:1">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{'SheetId':'eea37401-614e-480f-bf0c-66e62a21c940','UId':'bb1a5a18-9ac0-4a7c-9c34-d6fbecc14baf','Col':5,'Row':29,'Format':'numberic','Value':'19679.39','TargetCode':''}</v>
      </c>
    </row>
    <row r="546" spans="1:1">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spans="1:1">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spans="1:1">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spans="1:1">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spans="1:1">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spans="1:1">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spans="1:1">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spans="1:1">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spans="1:1">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spans="1:1">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spans="1:1">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spans="1:1">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spans="1:1">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spans="1:1">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spans="1:1">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spans="1:1">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spans="1:1">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spans="1:1">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spans="1:1">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spans="1:1">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spans="1:1">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spans="1:1">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spans="1:1">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spans="1:1">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spans="1:1">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spans="1:1">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spans="1:1">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spans="1:1">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spans="1:1">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spans="1:1">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spans="1:1">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spans="1:1">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spans="1:1">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spans="1:1">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spans="1:1">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spans="1:1">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spans="1:1">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spans="1:1">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spans="1:1">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spans="1:1">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spans="1:1">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spans="1:1">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spans="1:1">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spans="1:1">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spans="1:1">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spans="1:1">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spans="1:1">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spans="1:1">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spans="1:1">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spans="1:1">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spans="1:1">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spans="1:1">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spans="1:1">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spans="1:1">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spans="1:1">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spans="1:1">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spans="1:1">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spans="1:1">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spans="1:1">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spans="1:1">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spans="1:1">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spans="1:1">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spans="1:1">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spans="1:1">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spans="1:1">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spans="1:1">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spans="1:1">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spans="1:1">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spans="1:1">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spans="1:1">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spans="1:1">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spans="1:1">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spans="1:1">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spans="1:1">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spans="1:1">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spans="1:1">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spans="1:1">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spans="1:1">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spans="1:1">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spans="1:1">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spans="1:1">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spans="1:1">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spans="1:1">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spans="1:1">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spans="1:1">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spans="1:1">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spans="1:1">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spans="1:1">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spans="1:1">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spans="1:1">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spans="1:1">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spans="1:1">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spans="1:1">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spans="1:1">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spans="1:1">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spans="1:1">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spans="1:1">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spans="1:1">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spans="1:1">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spans="1:1">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spans="1:1">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spans="1:1">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spans="1:1">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spans="1:1">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spans="1:1">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spans="1:1">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spans="1:1">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spans="1:1">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spans="1:1">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spans="1:1">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spans="1:1">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spans="1:1">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spans="1:1">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spans="1:1">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spans="1:1">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spans="1:1">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spans="1:1">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spans="1:1">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spans="1:1">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spans="1:1">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spans="1:1">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spans="1:1">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spans="1:1">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spans="1:1">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spans="1:1">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spans="1:1">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spans="1:1">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spans="1:1">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spans="1:1">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spans="1:1">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spans="1:1">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spans="1:1">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spans="1:1">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spans="1:1">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spans="1:1">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spans="1:1">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spans="1:1">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spans="1:1">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spans="1:1">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spans="1:1">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spans="1:1">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spans="1:1">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spans="1:1">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spans="1:1">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spans="1:1">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spans="1:1">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spans="1:1">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spans="1:1">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spans="1:1">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spans="1:1">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spans="1:1">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spans="1:1">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spans="1:1">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spans="1:1">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spans="1:1">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spans="1:1">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spans="1:1">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spans="1:1">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spans="1:1">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spans="1:1">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spans="1:1">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spans="1:1">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spans="1:1">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spans="1:1">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spans="1:1">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spans="1:1">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spans="1:1">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spans="1:1">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spans="1:1">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spans="1:1">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spans="1:1">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spans="1:1">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spans="1:1">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spans="1:1">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spans="1:1">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spans="1:1">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spans="1:1">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spans="1:1">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spans="1:1">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spans="1:1">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spans="1:1">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spans="1:1">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spans="1:1">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spans="1:1">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spans="1:1">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spans="1:1">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spans="1:1">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spans="1:1">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spans="1:1">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spans="1:1">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spans="1:1">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spans="1:1">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spans="1:1">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spans="1:1">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spans="1:1">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spans="1:1">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spans="1:1">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spans="1:1">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spans="1:1">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spans="1:1">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spans="1:1">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spans="1:1">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spans="1:1">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spans="1:1">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spans="1:1">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spans="1:1">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spans="1:1">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spans="1:1">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spans="1:1">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spans="1:1">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spans="1:1">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spans="1:1">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spans="1:1">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spans="1:1">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spans="1:1">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spans="1:1">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spans="1:1">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spans="1:1">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spans="1:1">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spans="1:1">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spans="1:1">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spans="1:1">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spans="1:1">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spans="1:1">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spans="1:1">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spans="1:1">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spans="1:1">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spans="1:1">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spans="1:1">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spans="1:1">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spans="1:1">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spans="1:1">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spans="1:1">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spans="1:1">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spans="1:1">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spans="1:1">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spans="1:1">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spans="1:1">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spans="1:1">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spans="1:1">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spans="1:1">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spans="1:1">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spans="1:1">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spans="1:1">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spans="1:1">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spans="1:1">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spans="1:1">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spans="1:1">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spans="1:1">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spans="1:1">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spans="1:1">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spans="1:1">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spans="1:1">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spans="1:1">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spans="1:1">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spans="1:1">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spans="1:1">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spans="1:1">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spans="1:1">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spans="1:1">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spans="1:1">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spans="1:1">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spans="1:1">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spans="1:1">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spans="1:1">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spans="1:1">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spans="1:1">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spans="1:1">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spans="1:1">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spans="1:1">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spans="1:1">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spans="1:1">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spans="1:1">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spans="1:1">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spans="1:1">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spans="1:1">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spans="1:1">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spans="1:1">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spans="1:1">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spans="1:1">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spans="1:1">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spans="1:1">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spans="1:1">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spans="1:1">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spans="1:1">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spans="1:1">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spans="1:1">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spans="1:1">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spans="1:1">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spans="1:1">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spans="1:1">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spans="1:1">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spans="1:1">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spans="1:1">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spans="1:1">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spans="1:1">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spans="1:1">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spans="1:1">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spans="1:1">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spans="1:1">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spans="1:1">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spans="1:1">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spans="1:1">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spans="1:1">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spans="1:1">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spans="1:1">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spans="1:1">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spans="1:1">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spans="1:1">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spans="1:1">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spans="1:1">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spans="1:1">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spans="1:1">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spans="1:1">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spans="1:1">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spans="1:1">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spans="1:1">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spans="1:1">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spans="1:1">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spans="1:1">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spans="1:1">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spans="1:1">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spans="1:1">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spans="1:1">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spans="1:1">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spans="1:1">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spans="1:1">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spans="1:1">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spans="1:1">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ageMargins left="0.75" right="0.75" top="1" bottom="1" header="0.5" footer="0.5"/>
  <pageSetup orientation="portrait" horizontalDpi="300" verticalDpi="300" r:id="rId1"/>
  <headerFooter alignWithMargins="0">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autoPageBreaks="0" fitToPage="1"/>
  </sheetPr>
  <dimension ref="A1:F44"/>
  <sheetViews>
    <sheetView workbookViewId="0">
      <selection activeCell="D40" sqref="D40:F43"/>
    </sheetView>
  </sheetViews>
  <sheetFormatPr defaultRowHeight="12.75"/>
  <cols>
    <col min="1" max="1" width="6.7109375" customWidth="1"/>
    <col min="2" max="2" width="41.7109375" customWidth="1"/>
    <col min="3" max="3" width="10.28515625" customWidth="1"/>
    <col min="4" max="5" width="17.7109375" bestFit="1" customWidth="1"/>
    <col min="6" max="6" width="18.7109375" customWidth="1"/>
  </cols>
  <sheetData>
    <row r="1" spans="1:6" ht="15" customHeight="1">
      <c r="A1" s="7" t="s">
        <v>6</v>
      </c>
      <c r="B1" s="7" t="s">
        <v>7</v>
      </c>
      <c r="C1" s="7" t="s">
        <v>54</v>
      </c>
      <c r="D1" s="7" t="s">
        <v>55</v>
      </c>
      <c r="E1" s="7" t="s">
        <v>56</v>
      </c>
      <c r="F1" s="7" t="s">
        <v>57</v>
      </c>
    </row>
    <row r="2" spans="1:6" ht="15" customHeight="1">
      <c r="A2" s="8" t="s">
        <v>58</v>
      </c>
      <c r="B2" s="8" t="s">
        <v>59</v>
      </c>
      <c r="C2" s="8" t="s">
        <v>60</v>
      </c>
      <c r="D2" s="8" t="s">
        <v>1</v>
      </c>
      <c r="E2" s="8" t="s">
        <v>1</v>
      </c>
      <c r="F2" s="8" t="s">
        <v>1</v>
      </c>
    </row>
    <row r="3" spans="1:6" ht="15" customHeight="1">
      <c r="A3" s="5" t="s">
        <v>61</v>
      </c>
      <c r="B3" s="5" t="s">
        <v>62</v>
      </c>
      <c r="C3" s="5" t="s">
        <v>63</v>
      </c>
      <c r="D3" s="20">
        <v>21150466928</v>
      </c>
      <c r="E3" s="20">
        <v>52089276823</v>
      </c>
      <c r="F3" s="23">
        <v>2.6651222507834</v>
      </c>
    </row>
    <row r="4" spans="1:6" ht="15" customHeight="1">
      <c r="A4" s="5" t="s">
        <v>1</v>
      </c>
      <c r="B4" s="5" t="s">
        <v>64</v>
      </c>
      <c r="C4" s="5" t="s">
        <v>65</v>
      </c>
      <c r="D4" s="5" t="s">
        <v>1</v>
      </c>
      <c r="E4" s="5" t="s">
        <v>1</v>
      </c>
      <c r="F4" s="5" t="s">
        <v>1</v>
      </c>
    </row>
    <row r="5" spans="1:6" ht="15" customHeight="1">
      <c r="A5" s="5" t="s">
        <v>66</v>
      </c>
      <c r="B5" s="5" t="s">
        <v>66</v>
      </c>
      <c r="C5" s="5" t="s">
        <v>66</v>
      </c>
      <c r="D5" s="5" t="s">
        <v>66</v>
      </c>
      <c r="E5" s="5" t="s">
        <v>66</v>
      </c>
      <c r="F5" s="5" t="s">
        <v>66</v>
      </c>
    </row>
    <row r="6" spans="1:6" ht="15" customHeight="1">
      <c r="A6" s="5" t="s">
        <v>1</v>
      </c>
      <c r="B6" s="5" t="s">
        <v>67</v>
      </c>
      <c r="C6" s="5" t="s">
        <v>68</v>
      </c>
      <c r="D6" s="20">
        <v>21150466928</v>
      </c>
      <c r="E6" s="20">
        <v>52089276823</v>
      </c>
      <c r="F6" s="23">
        <v>2.6651222507834</v>
      </c>
    </row>
    <row r="7" spans="1:6" ht="15" customHeight="1">
      <c r="A7" s="5" t="s">
        <v>66</v>
      </c>
      <c r="B7" s="5" t="s">
        <v>66</v>
      </c>
      <c r="C7" s="5" t="s">
        <v>66</v>
      </c>
      <c r="D7" s="5" t="s">
        <v>66</v>
      </c>
      <c r="E7" s="5" t="s">
        <v>66</v>
      </c>
      <c r="F7" s="5" t="s">
        <v>66</v>
      </c>
    </row>
    <row r="8" spans="1:6" ht="15" customHeight="1">
      <c r="A8" s="5" t="s">
        <v>69</v>
      </c>
      <c r="B8" s="5" t="s">
        <v>70</v>
      </c>
      <c r="C8" s="5" t="s">
        <v>71</v>
      </c>
      <c r="D8" s="20">
        <v>552342906800</v>
      </c>
      <c r="E8" s="20">
        <v>535776346400</v>
      </c>
      <c r="F8" s="23">
        <v>6.6514816109960204</v>
      </c>
    </row>
    <row r="9" spans="1:6" ht="15" customHeight="1">
      <c r="A9" s="5" t="s">
        <v>66</v>
      </c>
      <c r="B9" s="5" t="s">
        <v>66</v>
      </c>
      <c r="C9" s="5" t="s">
        <v>66</v>
      </c>
      <c r="D9" s="5" t="s">
        <v>66</v>
      </c>
      <c r="E9" s="5" t="s">
        <v>66</v>
      </c>
      <c r="F9" s="5" t="s">
        <v>66</v>
      </c>
    </row>
    <row r="10" spans="1:6" ht="15" customHeight="1">
      <c r="A10" s="5"/>
      <c r="B10" s="5"/>
      <c r="C10" s="5"/>
      <c r="D10" s="5" t="s">
        <v>1</v>
      </c>
      <c r="E10" s="5" t="s">
        <v>1</v>
      </c>
      <c r="F10" s="5" t="s">
        <v>1</v>
      </c>
    </row>
    <row r="11" spans="1:6" ht="15" customHeight="1">
      <c r="A11" s="5" t="s">
        <v>72</v>
      </c>
      <c r="B11" s="5" t="s">
        <v>73</v>
      </c>
      <c r="C11" s="5" t="s">
        <v>74</v>
      </c>
      <c r="D11" s="5"/>
      <c r="E11" s="5"/>
      <c r="F11" s="5"/>
    </row>
    <row r="12" spans="1:6" ht="15" customHeight="1">
      <c r="A12" s="5" t="s">
        <v>66</v>
      </c>
      <c r="B12" s="5" t="s">
        <v>66</v>
      </c>
      <c r="C12" s="5" t="s">
        <v>66</v>
      </c>
      <c r="D12" s="5" t="s">
        <v>66</v>
      </c>
      <c r="E12" s="5" t="s">
        <v>66</v>
      </c>
      <c r="F12" s="5" t="s">
        <v>66</v>
      </c>
    </row>
    <row r="13" spans="1:6" ht="15" customHeight="1">
      <c r="A13" s="5" t="s">
        <v>75</v>
      </c>
      <c r="B13" s="5" t="s">
        <v>76</v>
      </c>
      <c r="C13" s="5" t="s">
        <v>77</v>
      </c>
      <c r="D13" s="20">
        <v>54157800</v>
      </c>
      <c r="E13" s="20">
        <v>0</v>
      </c>
      <c r="F13" s="23">
        <v>3.64689166621775</v>
      </c>
    </row>
    <row r="14" spans="1:6" ht="15" customHeight="1">
      <c r="A14" s="5" t="s">
        <v>66</v>
      </c>
      <c r="B14" s="5" t="s">
        <v>66</v>
      </c>
      <c r="C14" s="5" t="s">
        <v>66</v>
      </c>
      <c r="D14" s="5" t="s">
        <v>66</v>
      </c>
      <c r="E14" s="5" t="s">
        <v>66</v>
      </c>
      <c r="F14" s="5" t="s">
        <v>66</v>
      </c>
    </row>
    <row r="15" spans="1:6" ht="15" customHeight="1">
      <c r="A15" s="5"/>
      <c r="B15" s="5"/>
      <c r="C15" s="5"/>
      <c r="D15" s="5"/>
      <c r="E15" s="5"/>
      <c r="F15" s="5"/>
    </row>
    <row r="16" spans="1:6" ht="15" customHeight="1">
      <c r="A16" s="5" t="s">
        <v>78</v>
      </c>
      <c r="B16" s="5" t="s">
        <v>79</v>
      </c>
      <c r="C16" s="5" t="s">
        <v>80</v>
      </c>
      <c r="D16" s="20">
        <v>0</v>
      </c>
      <c r="E16" s="20">
        <v>0</v>
      </c>
      <c r="F16" s="23"/>
    </row>
    <row r="17" spans="1:6" ht="15" customHeight="1">
      <c r="A17" s="5" t="s">
        <v>66</v>
      </c>
      <c r="B17" s="5" t="s">
        <v>66</v>
      </c>
      <c r="C17" s="5" t="s">
        <v>66</v>
      </c>
      <c r="D17" s="5" t="s">
        <v>66</v>
      </c>
      <c r="E17" s="5" t="s">
        <v>66</v>
      </c>
      <c r="F17" s="5" t="s">
        <v>66</v>
      </c>
    </row>
    <row r="18" spans="1:6" ht="15" customHeight="1">
      <c r="A18" s="5"/>
      <c r="B18" s="5"/>
      <c r="C18" s="5"/>
      <c r="D18" s="5"/>
      <c r="E18" s="5"/>
      <c r="F18" s="5"/>
    </row>
    <row r="19" spans="1:6" ht="15" customHeight="1">
      <c r="A19" s="5" t="s">
        <v>81</v>
      </c>
      <c r="B19" s="5" t="s">
        <v>82</v>
      </c>
      <c r="C19" s="5" t="s">
        <v>83</v>
      </c>
      <c r="D19" s="5"/>
      <c r="E19" s="5"/>
      <c r="F19" s="5"/>
    </row>
    <row r="20" spans="1:6" ht="15" customHeight="1">
      <c r="A20" s="5" t="s">
        <v>66</v>
      </c>
      <c r="B20" s="5" t="s">
        <v>66</v>
      </c>
      <c r="C20" s="5" t="s">
        <v>66</v>
      </c>
      <c r="D20" s="5" t="s">
        <v>66</v>
      </c>
      <c r="E20" s="5" t="s">
        <v>66</v>
      </c>
      <c r="F20" s="5" t="s">
        <v>66</v>
      </c>
    </row>
    <row r="21" spans="1:6" ht="15" customHeight="1">
      <c r="A21" s="5" t="s">
        <v>84</v>
      </c>
      <c r="B21" s="5" t="s">
        <v>85</v>
      </c>
      <c r="C21" s="5" t="s">
        <v>86</v>
      </c>
      <c r="D21" s="20">
        <v>4259306430</v>
      </c>
      <c r="E21" s="20">
        <v>0</v>
      </c>
      <c r="F21" s="23"/>
    </row>
    <row r="22" spans="1:6" ht="15" customHeight="1">
      <c r="A22" s="5" t="s">
        <v>66</v>
      </c>
      <c r="B22" s="5" t="s">
        <v>66</v>
      </c>
      <c r="C22" s="5" t="s">
        <v>66</v>
      </c>
      <c r="D22" s="5" t="s">
        <v>66</v>
      </c>
      <c r="E22" s="5" t="s">
        <v>66</v>
      </c>
      <c r="F22" s="5" t="s">
        <v>66</v>
      </c>
    </row>
    <row r="23" spans="1:6" ht="15" customHeight="1">
      <c r="A23" s="5"/>
      <c r="B23" s="5"/>
      <c r="C23" s="5"/>
      <c r="D23" s="5" t="s">
        <v>1</v>
      </c>
      <c r="E23" s="5" t="s">
        <v>1</v>
      </c>
      <c r="F23" s="5" t="s">
        <v>1</v>
      </c>
    </row>
    <row r="24" spans="1:6" ht="15" customHeight="1">
      <c r="A24" s="5" t="s">
        <v>87</v>
      </c>
      <c r="B24" s="5" t="s">
        <v>88</v>
      </c>
      <c r="C24" s="5" t="s">
        <v>89</v>
      </c>
      <c r="D24" s="20">
        <v>0</v>
      </c>
      <c r="E24" s="20">
        <v>0</v>
      </c>
      <c r="F24" s="21"/>
    </row>
    <row r="25" spans="1:6" ht="15" customHeight="1">
      <c r="A25" s="5" t="s">
        <v>66</v>
      </c>
      <c r="B25" s="5" t="s">
        <v>66</v>
      </c>
      <c r="C25" s="5" t="s">
        <v>66</v>
      </c>
      <c r="D25" s="5" t="s">
        <v>66</v>
      </c>
      <c r="E25" s="5" t="s">
        <v>66</v>
      </c>
      <c r="F25" s="5" t="s">
        <v>66</v>
      </c>
    </row>
    <row r="26" spans="1:6" ht="15" customHeight="1">
      <c r="A26" s="5"/>
      <c r="B26" s="5"/>
      <c r="C26" s="5"/>
      <c r="D26" s="5"/>
      <c r="E26" s="5"/>
      <c r="F26" s="5"/>
    </row>
    <row r="27" spans="1:6" ht="15" customHeight="1">
      <c r="A27" s="5" t="s">
        <v>90</v>
      </c>
      <c r="B27" s="5" t="s">
        <v>91</v>
      </c>
      <c r="C27" s="5" t="s">
        <v>92</v>
      </c>
      <c r="D27" s="20">
        <v>0</v>
      </c>
      <c r="E27" s="20">
        <v>0</v>
      </c>
      <c r="F27" s="23">
        <v>0</v>
      </c>
    </row>
    <row r="28" spans="1:6" ht="15" customHeight="1">
      <c r="A28" s="5" t="s">
        <v>66</v>
      </c>
      <c r="B28" s="5" t="s">
        <v>66</v>
      </c>
      <c r="C28" s="5" t="s">
        <v>66</v>
      </c>
      <c r="D28" s="5" t="s">
        <v>66</v>
      </c>
      <c r="E28" s="5" t="s">
        <v>66</v>
      </c>
      <c r="F28" s="5" t="s">
        <v>66</v>
      </c>
    </row>
    <row r="29" spans="1:6" ht="15" customHeight="1">
      <c r="A29" s="5"/>
      <c r="B29" s="5"/>
      <c r="C29" s="5"/>
      <c r="D29" s="5"/>
      <c r="E29" s="5"/>
      <c r="F29" s="5"/>
    </row>
    <row r="30" spans="1:6" ht="15" customHeight="1">
      <c r="A30" s="5" t="s">
        <v>93</v>
      </c>
      <c r="B30" s="5" t="s">
        <v>94</v>
      </c>
      <c r="C30" s="5" t="s">
        <v>95</v>
      </c>
      <c r="D30" s="20">
        <v>577806837958</v>
      </c>
      <c r="E30" s="20">
        <v>587865623223</v>
      </c>
      <c r="F30" s="23">
        <v>6.3163789137766901</v>
      </c>
    </row>
    <row r="31" spans="1:6" ht="15" customHeight="1">
      <c r="A31" s="8" t="s">
        <v>96</v>
      </c>
      <c r="B31" s="8" t="s">
        <v>97</v>
      </c>
      <c r="C31" s="8" t="s">
        <v>98</v>
      </c>
      <c r="D31" s="8" t="s">
        <v>1</v>
      </c>
      <c r="E31" s="8" t="s">
        <v>1</v>
      </c>
      <c r="F31" s="8" t="s">
        <v>1</v>
      </c>
    </row>
    <row r="32" spans="1:6" ht="15" customHeight="1">
      <c r="A32" s="5" t="s">
        <v>99</v>
      </c>
      <c r="B32" s="5" t="s">
        <v>100</v>
      </c>
      <c r="C32" s="5" t="s">
        <v>101</v>
      </c>
      <c r="D32" s="5"/>
      <c r="E32" s="5"/>
      <c r="F32" s="5"/>
    </row>
    <row r="33" spans="1:6" ht="15" customHeight="1">
      <c r="A33" s="5" t="s">
        <v>66</v>
      </c>
      <c r="B33" s="5" t="s">
        <v>66</v>
      </c>
      <c r="C33" s="5" t="s">
        <v>66</v>
      </c>
      <c r="D33" s="5" t="s">
        <v>66</v>
      </c>
      <c r="E33" s="5" t="s">
        <v>66</v>
      </c>
      <c r="F33" s="5" t="s">
        <v>66</v>
      </c>
    </row>
    <row r="34" spans="1:6" ht="15" customHeight="1">
      <c r="A34" s="5" t="s">
        <v>102</v>
      </c>
      <c r="B34" s="5" t="s">
        <v>103</v>
      </c>
      <c r="C34" s="5" t="s">
        <v>104</v>
      </c>
      <c r="D34" s="20">
        <v>0</v>
      </c>
      <c r="E34" s="20">
        <v>0</v>
      </c>
      <c r="F34" s="23">
        <v>0</v>
      </c>
    </row>
    <row r="35" spans="1:6" ht="15" customHeight="1">
      <c r="A35" s="5" t="s">
        <v>66</v>
      </c>
      <c r="B35" s="5" t="s">
        <v>66</v>
      </c>
      <c r="C35" s="5" t="s">
        <v>66</v>
      </c>
      <c r="D35" s="5" t="s">
        <v>66</v>
      </c>
      <c r="E35" s="5" t="s">
        <v>66</v>
      </c>
      <c r="F35" s="5" t="s">
        <v>66</v>
      </c>
    </row>
    <row r="36" spans="1:6" ht="15" customHeight="1">
      <c r="A36" s="5"/>
      <c r="B36" s="5"/>
      <c r="C36" s="5"/>
      <c r="D36" s="5" t="s">
        <v>1</v>
      </c>
      <c r="E36" s="5" t="s">
        <v>1</v>
      </c>
      <c r="F36" s="5" t="s">
        <v>1</v>
      </c>
    </row>
    <row r="37" spans="1:6" ht="15" customHeight="1">
      <c r="A37" s="5" t="s">
        <v>105</v>
      </c>
      <c r="B37" s="5" t="s">
        <v>106</v>
      </c>
      <c r="C37" s="5" t="s">
        <v>107</v>
      </c>
      <c r="D37" s="20">
        <v>8577370550</v>
      </c>
      <c r="E37" s="20">
        <v>9589220767</v>
      </c>
      <c r="F37" s="23">
        <v>4.8605908438211802</v>
      </c>
    </row>
    <row r="38" spans="1:6" ht="15" customHeight="1">
      <c r="A38" s="5" t="s">
        <v>66</v>
      </c>
      <c r="B38" s="5" t="s">
        <v>66</v>
      </c>
      <c r="C38" s="5" t="s">
        <v>66</v>
      </c>
      <c r="D38" s="5" t="s">
        <v>66</v>
      </c>
      <c r="E38" s="5" t="s">
        <v>66</v>
      </c>
      <c r="F38" s="5" t="s">
        <v>66</v>
      </c>
    </row>
    <row r="39" spans="1:6" ht="15" customHeight="1">
      <c r="A39" s="5"/>
      <c r="B39" s="5"/>
      <c r="C39" s="5"/>
      <c r="D39" s="5"/>
      <c r="E39" s="5"/>
      <c r="F39" s="5"/>
    </row>
    <row r="40" spans="1:6" ht="15" customHeight="1">
      <c r="A40" s="5" t="s">
        <v>108</v>
      </c>
      <c r="B40" s="5" t="s">
        <v>109</v>
      </c>
      <c r="C40" s="5" t="s">
        <v>110</v>
      </c>
      <c r="D40" s="20">
        <v>8577370550</v>
      </c>
      <c r="E40" s="20">
        <v>9589220767</v>
      </c>
      <c r="F40" s="23">
        <v>1.52709855662968</v>
      </c>
    </row>
    <row r="41" spans="1:6" ht="15" customHeight="1">
      <c r="A41" s="5" t="s">
        <v>1</v>
      </c>
      <c r="B41" s="5" t="s">
        <v>111</v>
      </c>
      <c r="C41" s="5" t="s">
        <v>112</v>
      </c>
      <c r="D41" s="20">
        <v>569229467408</v>
      </c>
      <c r="E41" s="20">
        <v>578276402456</v>
      </c>
      <c r="F41" s="23">
        <v>6.6296804983222</v>
      </c>
    </row>
    <row r="42" spans="1:6" ht="15" customHeight="1">
      <c r="A42" s="5" t="s">
        <v>1</v>
      </c>
      <c r="B42" s="5" t="s">
        <v>113</v>
      </c>
      <c r="C42" s="5" t="s">
        <v>114</v>
      </c>
      <c r="D42" s="22">
        <v>29110011.25</v>
      </c>
      <c r="E42" s="22">
        <v>29384871.949999999</v>
      </c>
      <c r="F42" s="23">
        <v>5.4671691408226799</v>
      </c>
    </row>
    <row r="43" spans="1:6" ht="15" customHeight="1">
      <c r="A43" s="5" t="s">
        <v>1</v>
      </c>
      <c r="B43" s="5" t="s">
        <v>115</v>
      </c>
      <c r="C43" s="5" t="s">
        <v>116</v>
      </c>
      <c r="D43" s="22">
        <v>19554.419999999998</v>
      </c>
      <c r="E43" s="22">
        <v>19679.39</v>
      </c>
      <c r="F43" s="23">
        <v>1.21263509608348</v>
      </c>
    </row>
    <row r="44" spans="1:6" ht="15" customHeight="1">
      <c r="A44" s="9" t="s">
        <v>1</v>
      </c>
      <c r="B44" s="9" t="s">
        <v>1</v>
      </c>
      <c r="C44" s="9" t="s">
        <v>1</v>
      </c>
      <c r="D44" s="9" t="s">
        <v>1</v>
      </c>
      <c r="E44" s="9" t="s">
        <v>1</v>
      </c>
      <c r="F44" s="9" t="s">
        <v>1</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autoPageBreaks="0" fitToPage="1"/>
  </sheetPr>
  <dimension ref="A1:F51"/>
  <sheetViews>
    <sheetView zoomScale="85" zoomScaleNormal="85" workbookViewId="0">
      <selection activeCell="H24" sqref="H24"/>
    </sheetView>
  </sheetViews>
  <sheetFormatPr defaultRowHeight="12.75"/>
  <cols>
    <col min="1" max="1" width="6.7109375" customWidth="1"/>
    <col min="2" max="2" width="60.28515625" customWidth="1"/>
    <col min="3" max="3" width="13" customWidth="1"/>
    <col min="4" max="6" width="19.28515625" bestFit="1" customWidth="1"/>
  </cols>
  <sheetData>
    <row r="1" spans="1:6" ht="15" customHeight="1">
      <c r="A1" s="7" t="s">
        <v>6</v>
      </c>
      <c r="B1" s="7" t="s">
        <v>117</v>
      </c>
      <c r="C1" s="7" t="s">
        <v>54</v>
      </c>
      <c r="D1" s="7" t="s">
        <v>55</v>
      </c>
      <c r="E1" s="7" t="s">
        <v>56</v>
      </c>
      <c r="F1" s="7" t="s">
        <v>118</v>
      </c>
    </row>
    <row r="2" spans="1:6" ht="15" customHeight="1">
      <c r="A2" s="8" t="s">
        <v>58</v>
      </c>
      <c r="B2" s="8" t="s">
        <v>119</v>
      </c>
      <c r="C2" s="8" t="s">
        <v>74</v>
      </c>
      <c r="D2" s="24">
        <v>103657800</v>
      </c>
      <c r="E2" s="24">
        <v>0</v>
      </c>
      <c r="F2" s="24">
        <v>569497800</v>
      </c>
    </row>
    <row r="3" spans="1:6" ht="15" customHeight="1">
      <c r="A3" s="5" t="s">
        <v>9</v>
      </c>
      <c r="B3" s="5" t="s">
        <v>120</v>
      </c>
      <c r="C3" s="5" t="s">
        <v>121</v>
      </c>
      <c r="D3" s="5"/>
      <c r="E3" s="5"/>
      <c r="F3" s="5"/>
    </row>
    <row r="4" spans="1:6" ht="15" customHeight="1">
      <c r="A4" s="5" t="s">
        <v>66</v>
      </c>
      <c r="B4" s="5" t="s">
        <v>66</v>
      </c>
      <c r="C4" s="5" t="s">
        <v>66</v>
      </c>
      <c r="D4" s="5" t="s">
        <v>66</v>
      </c>
      <c r="E4" s="5" t="s">
        <v>66</v>
      </c>
      <c r="F4" s="5" t="s">
        <v>66</v>
      </c>
    </row>
    <row r="5" spans="1:6" ht="15" customHeight="1">
      <c r="A5" s="5" t="s">
        <v>12</v>
      </c>
      <c r="B5" s="5" t="s">
        <v>76</v>
      </c>
      <c r="C5" s="5" t="s">
        <v>83</v>
      </c>
      <c r="D5" s="20">
        <v>103657800</v>
      </c>
      <c r="E5" s="20">
        <v>0</v>
      </c>
      <c r="F5" s="20">
        <v>569497800</v>
      </c>
    </row>
    <row r="6" spans="1:6" ht="15" customHeight="1">
      <c r="A6" s="5" t="s">
        <v>66</v>
      </c>
      <c r="B6" s="5" t="s">
        <v>66</v>
      </c>
      <c r="C6" s="5" t="s">
        <v>66</v>
      </c>
      <c r="D6" s="5" t="s">
        <v>66</v>
      </c>
      <c r="E6" s="5" t="s">
        <v>66</v>
      </c>
      <c r="F6" s="5" t="s">
        <v>66</v>
      </c>
    </row>
    <row r="7" spans="1:6" ht="15" customHeight="1">
      <c r="A7" s="5" t="s">
        <v>15</v>
      </c>
      <c r="B7" s="5" t="s">
        <v>122</v>
      </c>
      <c r="C7" s="5" t="s">
        <v>101</v>
      </c>
      <c r="D7" s="20">
        <v>0</v>
      </c>
      <c r="E7" s="20">
        <v>0</v>
      </c>
      <c r="F7" s="20">
        <v>0</v>
      </c>
    </row>
    <row r="8" spans="1:6" ht="15" customHeight="1">
      <c r="A8" s="5" t="s">
        <v>66</v>
      </c>
      <c r="B8" s="5" t="s">
        <v>66</v>
      </c>
      <c r="C8" s="5" t="s">
        <v>66</v>
      </c>
      <c r="D8" s="5" t="s">
        <v>66</v>
      </c>
      <c r="E8" s="5" t="s">
        <v>66</v>
      </c>
      <c r="F8" s="5" t="s">
        <v>66</v>
      </c>
    </row>
    <row r="9" spans="1:6" ht="15" customHeight="1">
      <c r="A9" s="5" t="s">
        <v>18</v>
      </c>
      <c r="B9" s="5" t="s">
        <v>123</v>
      </c>
      <c r="C9" s="5" t="s">
        <v>121</v>
      </c>
      <c r="D9" s="20">
        <v>0</v>
      </c>
      <c r="E9" s="20">
        <v>0</v>
      </c>
      <c r="F9" s="20">
        <v>0</v>
      </c>
    </row>
    <row r="10" spans="1:6" ht="15" customHeight="1">
      <c r="A10" s="5" t="s">
        <v>66</v>
      </c>
      <c r="B10" s="5" t="s">
        <v>66</v>
      </c>
      <c r="C10" s="5" t="s">
        <v>66</v>
      </c>
      <c r="D10" s="5" t="s">
        <v>66</v>
      </c>
      <c r="E10" s="5" t="s">
        <v>66</v>
      </c>
      <c r="F10" s="5" t="s">
        <v>66</v>
      </c>
    </row>
    <row r="11" spans="1:6" ht="15" customHeight="1">
      <c r="A11" s="8" t="s">
        <v>96</v>
      </c>
      <c r="B11" s="8" t="s">
        <v>124</v>
      </c>
      <c r="C11" s="8" t="s">
        <v>125</v>
      </c>
      <c r="D11" s="24">
        <v>814347707</v>
      </c>
      <c r="E11" s="24">
        <v>691986434</v>
      </c>
      <c r="F11" s="24">
        <v>2272163282</v>
      </c>
    </row>
    <row r="12" spans="1:6" ht="15" customHeight="1">
      <c r="A12" s="5" t="s">
        <v>9</v>
      </c>
      <c r="B12" s="5" t="s">
        <v>126</v>
      </c>
      <c r="C12" s="5" t="s">
        <v>127</v>
      </c>
      <c r="D12" s="20">
        <v>584619156</v>
      </c>
      <c r="E12" s="20">
        <v>522920476</v>
      </c>
      <c r="F12" s="20">
        <v>1661101158</v>
      </c>
    </row>
    <row r="13" spans="1:6" ht="15" customHeight="1">
      <c r="A13" s="5" t="s">
        <v>66</v>
      </c>
      <c r="B13" s="5" t="s">
        <v>66</v>
      </c>
      <c r="C13" s="5" t="s">
        <v>66</v>
      </c>
      <c r="D13" s="5" t="s">
        <v>66</v>
      </c>
      <c r="E13" s="5" t="s">
        <v>66</v>
      </c>
      <c r="F13" s="5" t="s">
        <v>66</v>
      </c>
    </row>
    <row r="14" spans="1:6" ht="15" customHeight="1">
      <c r="A14" s="5" t="s">
        <v>12</v>
      </c>
      <c r="B14" s="5" t="s">
        <v>128</v>
      </c>
      <c r="C14" s="5" t="s">
        <v>129</v>
      </c>
      <c r="D14" s="20">
        <v>55269545</v>
      </c>
      <c r="E14" s="20">
        <v>45175669</v>
      </c>
      <c r="F14" s="20">
        <v>147545885</v>
      </c>
    </row>
    <row r="15" spans="1:6" ht="15" customHeight="1">
      <c r="A15" s="5" t="s">
        <v>66</v>
      </c>
      <c r="B15" s="5" t="s">
        <v>66</v>
      </c>
      <c r="C15" s="5" t="s">
        <v>66</v>
      </c>
      <c r="D15" s="5" t="s">
        <v>66</v>
      </c>
      <c r="E15" s="5" t="s">
        <v>66</v>
      </c>
      <c r="F15" s="5" t="s">
        <v>66</v>
      </c>
    </row>
    <row r="16" spans="1:6" ht="15" customHeight="1">
      <c r="A16" s="5"/>
      <c r="B16" s="5"/>
      <c r="C16" s="5"/>
      <c r="D16" s="5"/>
      <c r="E16" s="5"/>
      <c r="F16" s="5"/>
    </row>
    <row r="17" spans="1:6" ht="15" customHeight="1">
      <c r="A17" s="5" t="s">
        <v>15</v>
      </c>
      <c r="B17" s="5" t="s">
        <v>130</v>
      </c>
      <c r="C17" s="5" t="s">
        <v>131</v>
      </c>
      <c r="D17" s="20">
        <v>76862500</v>
      </c>
      <c r="E17" s="20">
        <v>76862500</v>
      </c>
      <c r="F17" s="20">
        <v>230587500</v>
      </c>
    </row>
    <row r="18" spans="1:6" ht="15" customHeight="1">
      <c r="A18" s="5" t="s">
        <v>66</v>
      </c>
      <c r="B18" s="5" t="s">
        <v>66</v>
      </c>
      <c r="C18" s="5" t="s">
        <v>66</v>
      </c>
      <c r="D18" s="5" t="s">
        <v>66</v>
      </c>
      <c r="E18" s="5" t="s">
        <v>66</v>
      </c>
      <c r="F18" s="5" t="s">
        <v>66</v>
      </c>
    </row>
    <row r="19" spans="1:6" ht="15" customHeight="1">
      <c r="A19" s="5"/>
      <c r="B19" s="5"/>
      <c r="C19" s="5"/>
      <c r="D19" s="5"/>
      <c r="E19" s="5"/>
      <c r="F19" s="5"/>
    </row>
    <row r="20" spans="1:6" ht="15" customHeight="1">
      <c r="A20" s="5" t="s">
        <v>18</v>
      </c>
      <c r="B20" s="5" t="s">
        <v>132</v>
      </c>
      <c r="C20" s="5" t="s">
        <v>133</v>
      </c>
      <c r="D20" s="33"/>
      <c r="E20" s="33"/>
      <c r="F20" s="33"/>
    </row>
    <row r="21" spans="1:6" ht="15" customHeight="1">
      <c r="A21" s="5" t="s">
        <v>66</v>
      </c>
      <c r="B21" s="5" t="s">
        <v>66</v>
      </c>
      <c r="C21" s="5" t="s">
        <v>66</v>
      </c>
      <c r="D21" s="5" t="s">
        <v>66</v>
      </c>
      <c r="E21" s="5" t="s">
        <v>66</v>
      </c>
      <c r="F21" s="5" t="s">
        <v>66</v>
      </c>
    </row>
    <row r="22" spans="1:6" ht="15" customHeight="1">
      <c r="A22" s="5" t="s">
        <v>21</v>
      </c>
      <c r="B22" s="5" t="s">
        <v>134</v>
      </c>
      <c r="C22" s="5" t="s">
        <v>135</v>
      </c>
      <c r="D22" s="5"/>
      <c r="E22" s="5"/>
      <c r="F22" s="5"/>
    </row>
    <row r="23" spans="1:6" ht="15" customHeight="1">
      <c r="A23" s="5" t="s">
        <v>66</v>
      </c>
      <c r="B23" s="5" t="s">
        <v>66</v>
      </c>
      <c r="C23" s="5" t="s">
        <v>66</v>
      </c>
      <c r="D23" s="5" t="s">
        <v>66</v>
      </c>
      <c r="E23" s="5" t="s">
        <v>66</v>
      </c>
      <c r="F23" s="5" t="s">
        <v>66</v>
      </c>
    </row>
    <row r="24" spans="1:6" ht="15" customHeight="1">
      <c r="A24" s="5" t="s">
        <v>24</v>
      </c>
      <c r="B24" s="5" t="s">
        <v>136</v>
      </c>
      <c r="C24" s="5" t="s">
        <v>137</v>
      </c>
      <c r="D24" s="20">
        <v>5997863</v>
      </c>
      <c r="E24" s="20">
        <v>5417425</v>
      </c>
      <c r="F24" s="20">
        <v>17413151</v>
      </c>
    </row>
    <row r="25" spans="1:6" ht="15" customHeight="1">
      <c r="A25" s="5" t="s">
        <v>66</v>
      </c>
      <c r="B25" s="5" t="s">
        <v>66</v>
      </c>
      <c r="C25" s="5" t="s">
        <v>66</v>
      </c>
      <c r="D25" s="5" t="s">
        <v>66</v>
      </c>
      <c r="E25" s="5" t="s">
        <v>66</v>
      </c>
      <c r="F25" s="5" t="s">
        <v>66</v>
      </c>
    </row>
    <row r="26" spans="1:6" ht="15" customHeight="1">
      <c r="A26" s="5" t="s">
        <v>27</v>
      </c>
      <c r="B26" s="5" t="s">
        <v>138</v>
      </c>
      <c r="C26" s="5" t="s">
        <v>139</v>
      </c>
      <c r="D26" s="20">
        <v>30000000</v>
      </c>
      <c r="E26" s="20">
        <v>30000000</v>
      </c>
      <c r="F26" s="20">
        <v>90000000</v>
      </c>
    </row>
    <row r="27" spans="1:6" ht="15" customHeight="1">
      <c r="A27" s="5" t="s">
        <v>66</v>
      </c>
      <c r="B27" s="5" t="s">
        <v>66</v>
      </c>
      <c r="C27" s="5" t="s">
        <v>66</v>
      </c>
      <c r="D27" s="5" t="s">
        <v>66</v>
      </c>
      <c r="E27" s="5" t="s">
        <v>66</v>
      </c>
      <c r="F27" s="5" t="s">
        <v>66</v>
      </c>
    </row>
    <row r="28" spans="1:6" ht="15" customHeight="1">
      <c r="A28" s="5"/>
      <c r="B28" s="5"/>
      <c r="C28" s="5"/>
      <c r="D28" s="5"/>
      <c r="E28" s="5"/>
      <c r="F28" s="5"/>
    </row>
    <row r="29" spans="1:6" ht="15" customHeight="1">
      <c r="A29" s="5" t="s">
        <v>30</v>
      </c>
      <c r="B29" s="5" t="s">
        <v>140</v>
      </c>
      <c r="C29" s="5" t="s">
        <v>141</v>
      </c>
      <c r="D29" s="20">
        <v>0</v>
      </c>
      <c r="E29" s="20">
        <v>0</v>
      </c>
      <c r="F29" s="20">
        <v>0</v>
      </c>
    </row>
    <row r="30" spans="1:6" ht="15" customHeight="1">
      <c r="A30" s="5" t="s">
        <v>66</v>
      </c>
      <c r="B30" s="5" t="s">
        <v>66</v>
      </c>
      <c r="C30" s="5" t="s">
        <v>66</v>
      </c>
      <c r="D30" s="5" t="s">
        <v>66</v>
      </c>
      <c r="E30" s="5" t="s">
        <v>66</v>
      </c>
      <c r="F30" s="5" t="s">
        <v>66</v>
      </c>
    </row>
    <row r="31" spans="1:6" ht="15" customHeight="1">
      <c r="A31" s="5"/>
      <c r="B31" s="5"/>
      <c r="C31" s="5"/>
      <c r="D31" s="5"/>
      <c r="E31" s="5"/>
      <c r="F31" s="5"/>
    </row>
    <row r="32" spans="1:6" ht="15" customHeight="1">
      <c r="A32" s="5" t="s">
        <v>33</v>
      </c>
      <c r="B32" s="5" t="s">
        <v>142</v>
      </c>
      <c r="C32" s="5" t="s">
        <v>133</v>
      </c>
      <c r="D32" s="33">
        <v>61174623</v>
      </c>
      <c r="E32" s="33">
        <v>11097255</v>
      </c>
      <c r="F32" s="33">
        <v>123934983</v>
      </c>
    </row>
    <row r="33" spans="1:6" ht="15" customHeight="1">
      <c r="A33" s="5" t="s">
        <v>66</v>
      </c>
      <c r="B33" s="5" t="s">
        <v>66</v>
      </c>
      <c r="C33" s="5" t="s">
        <v>66</v>
      </c>
      <c r="D33" s="5" t="s">
        <v>66</v>
      </c>
      <c r="E33" s="5" t="s">
        <v>66</v>
      </c>
      <c r="F33" s="5" t="s">
        <v>66</v>
      </c>
    </row>
    <row r="34" spans="1:6" ht="15" customHeight="1">
      <c r="A34" s="5"/>
      <c r="B34" s="5"/>
      <c r="C34" s="5"/>
      <c r="D34" s="5"/>
      <c r="E34" s="5"/>
      <c r="F34" s="5"/>
    </row>
    <row r="35" spans="1:6" ht="15" customHeight="1">
      <c r="A35" s="5" t="s">
        <v>36</v>
      </c>
      <c r="B35" s="5" t="s">
        <v>143</v>
      </c>
      <c r="C35" s="5" t="s">
        <v>135</v>
      </c>
      <c r="D35" s="20">
        <v>424020</v>
      </c>
      <c r="E35" s="20">
        <v>513109</v>
      </c>
      <c r="F35" s="20">
        <v>1580605</v>
      </c>
    </row>
    <row r="36" spans="1:6" ht="15" customHeight="1">
      <c r="A36" s="5" t="s">
        <v>66</v>
      </c>
      <c r="B36" s="5" t="s">
        <v>66</v>
      </c>
      <c r="C36" s="5" t="s">
        <v>66</v>
      </c>
      <c r="D36" s="5" t="s">
        <v>66</v>
      </c>
      <c r="E36" s="5" t="s">
        <v>66</v>
      </c>
      <c r="F36" s="5" t="s">
        <v>66</v>
      </c>
    </row>
    <row r="37" spans="1:6" ht="15" customHeight="1">
      <c r="A37" s="5"/>
      <c r="B37" s="5"/>
      <c r="C37" s="5"/>
      <c r="D37" s="5"/>
      <c r="E37" s="5"/>
      <c r="F37" s="5"/>
    </row>
    <row r="38" spans="1:6" ht="15" customHeight="1">
      <c r="A38" s="8" t="s">
        <v>144</v>
      </c>
      <c r="B38" s="8" t="s">
        <v>145</v>
      </c>
      <c r="C38" s="8" t="s">
        <v>146</v>
      </c>
      <c r="D38" s="24">
        <v>-710689907</v>
      </c>
      <c r="E38" s="24">
        <v>-691986434</v>
      </c>
      <c r="F38" s="24">
        <v>-1702665482</v>
      </c>
    </row>
    <row r="39" spans="1:6" ht="15" customHeight="1">
      <c r="A39" s="8" t="s">
        <v>147</v>
      </c>
      <c r="B39" s="8" t="s">
        <v>148</v>
      </c>
      <c r="C39" s="8" t="s">
        <v>149</v>
      </c>
      <c r="D39" s="24">
        <v>-2847649600</v>
      </c>
      <c r="E39" s="24">
        <v>-3612411650</v>
      </c>
      <c r="F39" s="24">
        <v>-9309295950</v>
      </c>
    </row>
    <row r="40" spans="1:6" ht="15" customHeight="1">
      <c r="A40" s="5" t="s">
        <v>9</v>
      </c>
      <c r="B40" s="5" t="s">
        <v>150</v>
      </c>
      <c r="C40" s="5" t="s">
        <v>151</v>
      </c>
      <c r="D40" s="20">
        <v>1767545218</v>
      </c>
      <c r="E40" s="20">
        <v>413883910</v>
      </c>
      <c r="F40" s="20">
        <v>3079438809</v>
      </c>
    </row>
    <row r="41" spans="1:6" ht="15" customHeight="1">
      <c r="A41" s="5" t="s">
        <v>12</v>
      </c>
      <c r="B41" s="5" t="s">
        <v>152</v>
      </c>
      <c r="C41" s="5" t="s">
        <v>153</v>
      </c>
      <c r="D41" s="20">
        <v>-4615194818</v>
      </c>
      <c r="E41" s="20">
        <v>-4026295560</v>
      </c>
      <c r="F41" s="20">
        <v>-12388734759</v>
      </c>
    </row>
    <row r="42" spans="1:6" ht="15" customHeight="1">
      <c r="A42" s="8" t="s">
        <v>154</v>
      </c>
      <c r="B42" s="8" t="s">
        <v>155</v>
      </c>
      <c r="C42" s="8" t="s">
        <v>156</v>
      </c>
      <c r="D42" s="24">
        <v>-3558339507</v>
      </c>
      <c r="E42" s="24">
        <v>-4304398084</v>
      </c>
      <c r="F42" s="24">
        <v>-11011961432</v>
      </c>
    </row>
    <row r="43" spans="1:6" ht="15" customHeight="1">
      <c r="A43" s="8" t="s">
        <v>157</v>
      </c>
      <c r="B43" s="8" t="s">
        <v>158</v>
      </c>
      <c r="C43" s="8" t="s">
        <v>159</v>
      </c>
      <c r="D43" s="24">
        <v>578276402456</v>
      </c>
      <c r="E43" s="24">
        <v>564797601778</v>
      </c>
      <c r="F43" s="24">
        <v>549603026323</v>
      </c>
    </row>
    <row r="44" spans="1:6" ht="15" customHeight="1">
      <c r="A44" s="8" t="s">
        <v>160</v>
      </c>
      <c r="B44" s="8" t="s">
        <v>161</v>
      </c>
      <c r="C44" s="8" t="s">
        <v>162</v>
      </c>
      <c r="D44" s="24">
        <v>-9046935048</v>
      </c>
      <c r="E44" s="24">
        <v>13478800678</v>
      </c>
      <c r="F44" s="24">
        <v>19626441085</v>
      </c>
    </row>
    <row r="45" spans="1:6" ht="15" customHeight="1">
      <c r="A45" s="5" t="s">
        <v>9</v>
      </c>
      <c r="B45" s="5" t="s">
        <v>163</v>
      </c>
      <c r="C45" s="5" t="s">
        <v>164</v>
      </c>
      <c r="D45" s="20">
        <v>-3558339507</v>
      </c>
      <c r="E45" s="20">
        <v>-4304398084</v>
      </c>
      <c r="F45" s="20">
        <v>-11011961432</v>
      </c>
    </row>
    <row r="46" spans="1:6" ht="15" customHeight="1">
      <c r="A46" s="5" t="s">
        <v>12</v>
      </c>
      <c r="B46" s="5" t="s">
        <v>165</v>
      </c>
      <c r="C46" s="5" t="s">
        <v>166</v>
      </c>
      <c r="D46" s="20">
        <v>0</v>
      </c>
      <c r="E46" s="20">
        <v>0</v>
      </c>
      <c r="F46" s="20">
        <v>0</v>
      </c>
    </row>
    <row r="47" spans="1:6" ht="15" customHeight="1">
      <c r="A47" s="5" t="s">
        <v>15</v>
      </c>
      <c r="B47" s="5" t="s">
        <v>167</v>
      </c>
      <c r="C47" s="5" t="s">
        <v>168</v>
      </c>
      <c r="D47" s="20">
        <v>-5488595541</v>
      </c>
      <c r="E47" s="20">
        <v>17783198762</v>
      </c>
      <c r="F47" s="20">
        <v>30638402517</v>
      </c>
    </row>
    <row r="48" spans="1:6" ht="15" customHeight="1">
      <c r="A48" s="8" t="s">
        <v>169</v>
      </c>
      <c r="B48" s="8" t="s">
        <v>170</v>
      </c>
      <c r="C48" s="8" t="s">
        <v>171</v>
      </c>
      <c r="D48" s="24">
        <v>569229467408</v>
      </c>
      <c r="E48" s="24">
        <v>578276402456</v>
      </c>
      <c r="F48" s="24">
        <v>569229467408</v>
      </c>
    </row>
    <row r="49" spans="1:6" ht="15" customHeight="1">
      <c r="A49" s="8" t="s">
        <v>172</v>
      </c>
      <c r="B49" s="8" t="s">
        <v>173</v>
      </c>
      <c r="C49" s="8" t="s">
        <v>174</v>
      </c>
      <c r="D49" s="24">
        <v>0</v>
      </c>
      <c r="E49" s="24">
        <v>0</v>
      </c>
      <c r="F49" s="24">
        <v>0</v>
      </c>
    </row>
    <row r="50" spans="1:6" ht="15" customHeight="1">
      <c r="A50" s="5" t="s">
        <v>1</v>
      </c>
      <c r="B50" s="5" t="s">
        <v>175</v>
      </c>
      <c r="C50" s="5" t="s">
        <v>176</v>
      </c>
      <c r="D50" s="23">
        <v>0</v>
      </c>
      <c r="E50" s="23">
        <v>0</v>
      </c>
      <c r="F50" s="23">
        <v>0</v>
      </c>
    </row>
    <row r="51" spans="1:6" ht="15" customHeight="1">
      <c r="A51" s="9" t="s">
        <v>1</v>
      </c>
      <c r="B51" s="9" t="s">
        <v>1</v>
      </c>
      <c r="C51" s="9" t="s">
        <v>1</v>
      </c>
      <c r="D51" s="9" t="s">
        <v>1</v>
      </c>
      <c r="E51" s="9" t="s">
        <v>1</v>
      </c>
      <c r="F51" s="9" t="s">
        <v>1</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autoPageBreaks="0" fitToPage="1"/>
  </sheetPr>
  <dimension ref="A1:G65"/>
  <sheetViews>
    <sheetView zoomScale="85" zoomScaleNormal="85" workbookViewId="0">
      <selection activeCell="G7" sqref="G7:G35"/>
    </sheetView>
  </sheetViews>
  <sheetFormatPr defaultRowHeight="12.75"/>
  <cols>
    <col min="1" max="1" width="6.7109375" customWidth="1"/>
    <col min="2" max="2" width="31.7109375" customWidth="1"/>
    <col min="3" max="3" width="10.28515625" customWidth="1"/>
    <col min="4" max="4" width="13.28515625" bestFit="1" customWidth="1"/>
    <col min="5" max="5" width="41.28515625" customWidth="1"/>
    <col min="6" max="6" width="18.7109375" bestFit="1" customWidth="1"/>
    <col min="7" max="7" width="29.7109375" customWidth="1"/>
  </cols>
  <sheetData>
    <row r="1" spans="1:7" ht="15" customHeight="1">
      <c r="A1" s="7" t="s">
        <v>6</v>
      </c>
      <c r="B1" s="7" t="s">
        <v>177</v>
      </c>
      <c r="C1" s="7" t="s">
        <v>54</v>
      </c>
      <c r="D1" s="7" t="s">
        <v>178</v>
      </c>
      <c r="E1" s="7" t="s">
        <v>179</v>
      </c>
      <c r="F1" s="7" t="s">
        <v>180</v>
      </c>
      <c r="G1" s="7" t="s">
        <v>181</v>
      </c>
    </row>
    <row r="2" spans="1:7" ht="15" customHeight="1">
      <c r="A2" s="8" t="s">
        <v>58</v>
      </c>
      <c r="B2" s="50" t="s">
        <v>182</v>
      </c>
      <c r="C2" s="50"/>
      <c r="D2" s="50"/>
      <c r="E2" s="50"/>
      <c r="F2" s="50"/>
      <c r="G2" s="50"/>
    </row>
    <row r="3" spans="1:7" ht="15" customHeight="1">
      <c r="A3" s="5" t="s">
        <v>66</v>
      </c>
      <c r="B3" s="5" t="s">
        <v>66</v>
      </c>
      <c r="C3" s="5" t="s">
        <v>66</v>
      </c>
      <c r="D3" s="5" t="s">
        <v>66</v>
      </c>
      <c r="E3" s="5" t="s">
        <v>66</v>
      </c>
      <c r="F3" s="5" t="s">
        <v>66</v>
      </c>
      <c r="G3" s="5" t="s">
        <v>66</v>
      </c>
    </row>
    <row r="4" spans="1:7" ht="15" customHeight="1">
      <c r="A4" s="5"/>
      <c r="B4" s="5" t="s">
        <v>183</v>
      </c>
      <c r="C4" s="5" t="s">
        <v>184</v>
      </c>
      <c r="D4" s="5"/>
      <c r="E4" s="5"/>
      <c r="F4" s="5"/>
      <c r="G4" s="5"/>
    </row>
    <row r="5" spans="1:7" ht="15" customHeight="1">
      <c r="A5" s="8" t="s">
        <v>96</v>
      </c>
      <c r="B5" s="8" t="s">
        <v>185</v>
      </c>
      <c r="C5" s="8" t="s">
        <v>186</v>
      </c>
      <c r="D5" s="8" t="s">
        <v>1</v>
      </c>
      <c r="E5" s="8" t="s">
        <v>1</v>
      </c>
      <c r="F5" s="8" t="s">
        <v>1</v>
      </c>
      <c r="G5" s="8" t="s">
        <v>1</v>
      </c>
    </row>
    <row r="6" spans="1:7" ht="15" customHeight="1">
      <c r="A6" s="5" t="s">
        <v>66</v>
      </c>
      <c r="B6" s="5" t="s">
        <v>66</v>
      </c>
      <c r="C6" s="5" t="s">
        <v>66</v>
      </c>
      <c r="D6" s="5" t="s">
        <v>66</v>
      </c>
      <c r="E6" s="5" t="s">
        <v>66</v>
      </c>
      <c r="F6" s="5" t="s">
        <v>66</v>
      </c>
      <c r="G6" s="5" t="s">
        <v>66</v>
      </c>
    </row>
    <row r="7" spans="1:7" ht="15" customHeight="1">
      <c r="A7" s="12"/>
      <c r="B7" s="12" t="s">
        <v>409</v>
      </c>
      <c r="C7" s="13" t="s">
        <v>338</v>
      </c>
      <c r="D7" s="26">
        <v>997600</v>
      </c>
      <c r="E7" s="27">
        <v>33050</v>
      </c>
      <c r="F7" s="26">
        <v>32970680000</v>
      </c>
      <c r="G7" s="28">
        <v>5.7061768456254602E-2</v>
      </c>
    </row>
    <row r="8" spans="1:7" ht="15" customHeight="1">
      <c r="A8" s="12"/>
      <c r="B8" s="12" t="s">
        <v>365</v>
      </c>
      <c r="C8" s="13" t="s">
        <v>340</v>
      </c>
      <c r="D8" s="26">
        <v>101841</v>
      </c>
      <c r="E8" s="27">
        <v>43500</v>
      </c>
      <c r="F8" s="26">
        <v>4430083500</v>
      </c>
      <c r="G8" s="28">
        <v>7.6670665851864099E-3</v>
      </c>
    </row>
    <row r="9" spans="1:7" ht="15" customHeight="1">
      <c r="A9" s="12"/>
      <c r="B9" s="12" t="s">
        <v>366</v>
      </c>
      <c r="C9" s="13" t="s">
        <v>342</v>
      </c>
      <c r="D9" s="26">
        <v>41700</v>
      </c>
      <c r="E9" s="27">
        <v>61500</v>
      </c>
      <c r="F9" s="26">
        <v>2564550000</v>
      </c>
      <c r="G9" s="28">
        <v>4.4384209938796403E-3</v>
      </c>
    </row>
    <row r="10" spans="1:7" ht="15" customHeight="1">
      <c r="A10" s="12"/>
      <c r="B10" s="12" t="s">
        <v>367</v>
      </c>
      <c r="C10" s="13" t="s">
        <v>344</v>
      </c>
      <c r="D10" s="26">
        <v>328711</v>
      </c>
      <c r="E10" s="27">
        <v>32450</v>
      </c>
      <c r="F10" s="26">
        <v>10666671950</v>
      </c>
      <c r="G10" s="28">
        <v>1.8460619101872501E-2</v>
      </c>
    </row>
    <row r="11" spans="1:7" ht="15" customHeight="1">
      <c r="A11" s="12"/>
      <c r="B11" s="12" t="s">
        <v>337</v>
      </c>
      <c r="C11" s="13" t="s">
        <v>345</v>
      </c>
      <c r="D11" s="26">
        <v>261071</v>
      </c>
      <c r="E11" s="27">
        <v>107000</v>
      </c>
      <c r="F11" s="26">
        <v>27934597000</v>
      </c>
      <c r="G11" s="28">
        <v>4.8345909333164599E-2</v>
      </c>
    </row>
    <row r="12" spans="1:7" ht="15" customHeight="1">
      <c r="A12" s="18"/>
      <c r="B12" s="12" t="s">
        <v>368</v>
      </c>
      <c r="C12" s="13" t="s">
        <v>347</v>
      </c>
      <c r="D12" s="26">
        <v>46900</v>
      </c>
      <c r="E12" s="27">
        <v>108300</v>
      </c>
      <c r="F12" s="26">
        <v>5079270000</v>
      </c>
      <c r="G12" s="28">
        <v>8.7906020945518904E-3</v>
      </c>
    </row>
    <row r="13" spans="1:7" ht="15" customHeight="1">
      <c r="A13" s="19"/>
      <c r="B13" s="12" t="s">
        <v>410</v>
      </c>
      <c r="C13" s="13" t="s">
        <v>371</v>
      </c>
      <c r="D13" s="26">
        <v>86400</v>
      </c>
      <c r="E13" s="27">
        <v>34000</v>
      </c>
      <c r="F13" s="26">
        <v>2937600000</v>
      </c>
      <c r="G13" s="28">
        <v>5.0840519824611897E-3</v>
      </c>
    </row>
    <row r="14" spans="1:7" ht="15" customHeight="1">
      <c r="A14" s="19"/>
      <c r="B14" s="12" t="s">
        <v>369</v>
      </c>
      <c r="C14" s="13" t="s">
        <v>373</v>
      </c>
      <c r="D14" s="26">
        <v>629866</v>
      </c>
      <c r="E14" s="27">
        <v>28350</v>
      </c>
      <c r="F14" s="26">
        <v>17856701100</v>
      </c>
      <c r="G14" s="28">
        <v>3.0904274451140998E-2</v>
      </c>
    </row>
    <row r="15" spans="1:7" ht="15" customHeight="1">
      <c r="A15" s="19"/>
      <c r="B15" s="12" t="s">
        <v>370</v>
      </c>
      <c r="C15" s="13" t="s">
        <v>374</v>
      </c>
      <c r="D15" s="26">
        <v>1068605</v>
      </c>
      <c r="E15" s="27">
        <v>45100</v>
      </c>
      <c r="F15" s="26">
        <v>48194085500</v>
      </c>
      <c r="G15" s="28">
        <v>8.3408645128397005E-2</v>
      </c>
    </row>
    <row r="16" spans="1:7" ht="15" customHeight="1">
      <c r="A16" s="19"/>
      <c r="B16" s="12" t="s">
        <v>372</v>
      </c>
      <c r="C16" s="13" t="s">
        <v>376</v>
      </c>
      <c r="D16" s="26">
        <v>191120</v>
      </c>
      <c r="E16" s="27">
        <v>52800</v>
      </c>
      <c r="F16" s="26">
        <v>10091136000</v>
      </c>
      <c r="G16" s="28">
        <v>1.7464549287202299E-2</v>
      </c>
    </row>
    <row r="17" spans="1:7" ht="15" customHeight="1">
      <c r="A17" s="19"/>
      <c r="B17" s="12" t="s">
        <v>339</v>
      </c>
      <c r="C17" s="13" t="s">
        <v>377</v>
      </c>
      <c r="D17" s="26">
        <v>852996</v>
      </c>
      <c r="E17" s="27">
        <v>32950</v>
      </c>
      <c r="F17" s="26">
        <v>28106218200</v>
      </c>
      <c r="G17" s="28">
        <v>4.8642931086327897E-2</v>
      </c>
    </row>
    <row r="18" spans="1:7" ht="15" customHeight="1">
      <c r="A18" s="19"/>
      <c r="B18" s="12" t="s">
        <v>375</v>
      </c>
      <c r="C18" s="13" t="s">
        <v>379</v>
      </c>
      <c r="D18" s="26">
        <v>186400</v>
      </c>
      <c r="E18" s="27">
        <v>142200</v>
      </c>
      <c r="F18" s="26">
        <v>26506080000</v>
      </c>
      <c r="G18" s="28">
        <v>4.5873600412334799E-2</v>
      </c>
    </row>
    <row r="19" spans="1:7" ht="15" customHeight="1">
      <c r="A19" s="19"/>
      <c r="B19" s="12" t="s">
        <v>341</v>
      </c>
      <c r="C19" s="13" t="s">
        <v>381</v>
      </c>
      <c r="D19" s="26">
        <v>189350</v>
      </c>
      <c r="E19" s="27">
        <v>145800</v>
      </c>
      <c r="F19" s="26">
        <v>27607230000</v>
      </c>
      <c r="G19" s="28">
        <v>4.7779341098775199E-2</v>
      </c>
    </row>
    <row r="20" spans="1:7" ht="15" customHeight="1">
      <c r="A20" s="19"/>
      <c r="B20" s="12" t="s">
        <v>378</v>
      </c>
      <c r="C20" s="13" t="s">
        <v>383</v>
      </c>
      <c r="D20" s="26">
        <v>299686</v>
      </c>
      <c r="E20" s="27">
        <v>80100</v>
      </c>
      <c r="F20" s="26">
        <v>24004848600</v>
      </c>
      <c r="G20" s="28">
        <v>4.1544763791363903E-2</v>
      </c>
    </row>
    <row r="21" spans="1:7" ht="15" customHeight="1">
      <c r="A21" s="19"/>
      <c r="B21" s="12" t="s">
        <v>380</v>
      </c>
      <c r="C21" s="13" t="s">
        <v>384</v>
      </c>
      <c r="D21" s="26">
        <v>91109</v>
      </c>
      <c r="E21" s="27">
        <v>89500</v>
      </c>
      <c r="F21" s="26">
        <v>8154255500</v>
      </c>
      <c r="G21" s="28">
        <v>1.4112424714144201E-2</v>
      </c>
    </row>
    <row r="22" spans="1:7" ht="15" customHeight="1">
      <c r="A22" s="19"/>
      <c r="B22" s="12" t="s">
        <v>382</v>
      </c>
      <c r="C22" s="13" t="s">
        <v>386</v>
      </c>
      <c r="D22" s="26">
        <v>64000</v>
      </c>
      <c r="E22" s="27">
        <v>55200</v>
      </c>
      <c r="F22" s="26">
        <v>3532800000</v>
      </c>
      <c r="G22" s="28">
        <v>6.11415401812326E-3</v>
      </c>
    </row>
    <row r="23" spans="1:7" ht="15" customHeight="1">
      <c r="A23" s="19"/>
      <c r="B23" s="12" t="s">
        <v>343</v>
      </c>
      <c r="C23" s="13" t="s">
        <v>387</v>
      </c>
      <c r="D23" s="26">
        <v>88763</v>
      </c>
      <c r="E23" s="27">
        <v>110500</v>
      </c>
      <c r="F23" s="26">
        <v>9808311500</v>
      </c>
      <c r="G23" s="28">
        <v>1.69750699639746E-2</v>
      </c>
    </row>
    <row r="24" spans="1:7" ht="15" customHeight="1">
      <c r="A24" s="19"/>
      <c r="B24" s="12" t="s">
        <v>385</v>
      </c>
      <c r="C24" s="13" t="s">
        <v>388</v>
      </c>
      <c r="D24" s="26">
        <v>290100</v>
      </c>
      <c r="E24" s="27">
        <v>15850</v>
      </c>
      <c r="F24" s="26">
        <v>4598085000</v>
      </c>
      <c r="G24" s="28">
        <v>7.9578237880497792E-3</v>
      </c>
    </row>
    <row r="25" spans="1:7" ht="15" customHeight="1">
      <c r="A25" s="19"/>
      <c r="B25" s="12" t="s">
        <v>411</v>
      </c>
      <c r="C25" s="13" t="s">
        <v>390</v>
      </c>
      <c r="D25" s="26">
        <v>34400</v>
      </c>
      <c r="E25" s="27">
        <v>159000</v>
      </c>
      <c r="F25" s="26">
        <v>5469600000</v>
      </c>
      <c r="G25" s="28">
        <v>9.4661392712655605E-3</v>
      </c>
    </row>
    <row r="26" spans="1:7" ht="15" customHeight="1">
      <c r="A26" s="19"/>
      <c r="B26" s="12" t="s">
        <v>389</v>
      </c>
      <c r="C26" s="13" t="s">
        <v>392</v>
      </c>
      <c r="D26" s="26">
        <v>313500</v>
      </c>
      <c r="E26" s="27">
        <v>42000</v>
      </c>
      <c r="F26" s="26">
        <v>13167000000</v>
      </c>
      <c r="G26" s="28">
        <v>2.2787892311092899E-2</v>
      </c>
    </row>
    <row r="27" spans="1:7" ht="15" customHeight="1">
      <c r="A27" s="19"/>
      <c r="B27" s="12" t="s">
        <v>391</v>
      </c>
      <c r="C27" s="13" t="s">
        <v>394</v>
      </c>
      <c r="D27" s="26">
        <v>777900</v>
      </c>
      <c r="E27" s="27">
        <v>31700</v>
      </c>
      <c r="F27" s="26">
        <v>24659430000</v>
      </c>
      <c r="G27" s="28">
        <v>4.2677636158041599E-2</v>
      </c>
    </row>
    <row r="28" spans="1:7" ht="15" customHeight="1">
      <c r="A28" s="19"/>
      <c r="B28" s="12" t="s">
        <v>393</v>
      </c>
      <c r="C28" s="13" t="s">
        <v>396</v>
      </c>
      <c r="D28" s="26">
        <v>424885</v>
      </c>
      <c r="E28" s="27">
        <v>40150</v>
      </c>
      <c r="F28" s="26">
        <v>17059132750</v>
      </c>
      <c r="G28" s="28">
        <v>2.9523937117615098E-2</v>
      </c>
    </row>
    <row r="29" spans="1:7" ht="15" customHeight="1">
      <c r="A29" s="19"/>
      <c r="B29" s="12" t="s">
        <v>395</v>
      </c>
      <c r="C29" s="13" t="s">
        <v>398</v>
      </c>
      <c r="D29" s="26">
        <v>232208</v>
      </c>
      <c r="E29" s="27">
        <v>82100</v>
      </c>
      <c r="F29" s="26">
        <v>19064276800</v>
      </c>
      <c r="G29" s="28">
        <v>3.29942042004455E-2</v>
      </c>
    </row>
    <row r="30" spans="1:7" ht="15" customHeight="1">
      <c r="A30" s="19"/>
      <c r="B30" s="12" t="s">
        <v>397</v>
      </c>
      <c r="C30" s="13" t="s">
        <v>400</v>
      </c>
      <c r="D30" s="26">
        <v>443135</v>
      </c>
      <c r="E30" s="27">
        <v>75800</v>
      </c>
      <c r="F30" s="26">
        <v>33589633000</v>
      </c>
      <c r="G30" s="28">
        <v>5.8132979385823E-2</v>
      </c>
    </row>
    <row r="31" spans="1:7" ht="15" customHeight="1">
      <c r="A31" s="19"/>
      <c r="B31" s="12" t="s">
        <v>399</v>
      </c>
      <c r="C31" s="13" t="s">
        <v>402</v>
      </c>
      <c r="D31" s="26">
        <v>452812</v>
      </c>
      <c r="E31" s="27">
        <v>81200</v>
      </c>
      <c r="F31" s="26">
        <v>36768334400</v>
      </c>
      <c r="G31" s="28">
        <v>6.3634301265698495E-2</v>
      </c>
    </row>
    <row r="32" spans="1:7" ht="15" customHeight="1">
      <c r="A32" s="19"/>
      <c r="B32" s="12" t="s">
        <v>401</v>
      </c>
      <c r="C32" s="13" t="s">
        <v>404</v>
      </c>
      <c r="D32" s="26">
        <v>121200</v>
      </c>
      <c r="E32" s="27">
        <v>140500</v>
      </c>
      <c r="F32" s="26">
        <v>17028600000</v>
      </c>
      <c r="G32" s="28">
        <v>2.9471094631174598E-2</v>
      </c>
    </row>
    <row r="33" spans="1:7" ht="15" customHeight="1">
      <c r="A33" s="19"/>
      <c r="B33" s="12" t="s">
        <v>403</v>
      </c>
      <c r="C33" s="13" t="s">
        <v>405</v>
      </c>
      <c r="D33" s="26">
        <v>363200</v>
      </c>
      <c r="E33" s="27">
        <v>80900</v>
      </c>
      <c r="F33" s="26">
        <v>29382880000</v>
      </c>
      <c r="G33" s="28">
        <v>5.08524269180348E-2</v>
      </c>
    </row>
    <row r="34" spans="1:7" ht="15" customHeight="1">
      <c r="A34" s="19"/>
      <c r="B34" s="12" t="s">
        <v>346</v>
      </c>
      <c r="C34" s="13" t="s">
        <v>407</v>
      </c>
      <c r="D34" s="26">
        <v>1351605</v>
      </c>
      <c r="E34" s="27">
        <v>37200</v>
      </c>
      <c r="F34" s="26">
        <v>50279706000</v>
      </c>
      <c r="G34" s="28">
        <v>8.7018191369439599E-2</v>
      </c>
    </row>
    <row r="35" spans="1:7" ht="15" customHeight="1">
      <c r="A35" s="19"/>
      <c r="B35" s="12" t="s">
        <v>406</v>
      </c>
      <c r="C35" s="13" t="s">
        <v>412</v>
      </c>
      <c r="D35" s="26">
        <v>323800</v>
      </c>
      <c r="E35" s="27">
        <v>33450</v>
      </c>
      <c r="F35" s="26">
        <v>10831110000</v>
      </c>
      <c r="G35" s="28">
        <v>1.8745209105308799E-2</v>
      </c>
    </row>
    <row r="36" spans="1:7" ht="15" customHeight="1">
      <c r="A36" s="5" t="s">
        <v>1</v>
      </c>
      <c r="B36" s="5" t="s">
        <v>183</v>
      </c>
      <c r="C36" s="5" t="s">
        <v>187</v>
      </c>
      <c r="D36" s="25">
        <v>10654863</v>
      </c>
      <c r="E36" s="25"/>
      <c r="F36" s="25">
        <v>552342906800</v>
      </c>
      <c r="G36" s="28">
        <v>0.95593002802114502</v>
      </c>
    </row>
    <row r="37" spans="1:7" ht="15" customHeight="1">
      <c r="A37" s="17" t="s">
        <v>188</v>
      </c>
      <c r="B37" s="17" t="s">
        <v>189</v>
      </c>
      <c r="C37" s="17" t="s">
        <v>190</v>
      </c>
      <c r="D37" s="17" t="s">
        <v>1</v>
      </c>
      <c r="E37" s="17" t="s">
        <v>1</v>
      </c>
      <c r="F37" s="17" t="s">
        <v>1</v>
      </c>
      <c r="G37" s="17" t="s">
        <v>1</v>
      </c>
    </row>
    <row r="38" spans="1:7" ht="15" customHeight="1">
      <c r="A38" s="16" t="s">
        <v>66</v>
      </c>
      <c r="B38" s="16" t="s">
        <v>66</v>
      </c>
      <c r="C38" s="16" t="s">
        <v>66</v>
      </c>
      <c r="D38" s="16" t="s">
        <v>66</v>
      </c>
      <c r="E38" s="16" t="s">
        <v>66</v>
      </c>
      <c r="F38" s="16" t="s">
        <v>66</v>
      </c>
      <c r="G38" s="16" t="s">
        <v>66</v>
      </c>
    </row>
    <row r="39" spans="1:7" ht="15" customHeight="1">
      <c r="A39" s="5" t="s">
        <v>1</v>
      </c>
      <c r="B39" s="5" t="s">
        <v>183</v>
      </c>
      <c r="C39" s="5" t="s">
        <v>191</v>
      </c>
      <c r="D39" s="20">
        <v>0</v>
      </c>
      <c r="E39" s="20"/>
      <c r="F39" s="20">
        <v>0</v>
      </c>
      <c r="G39" s="34">
        <v>0</v>
      </c>
    </row>
    <row r="40" spans="1:7" ht="15" customHeight="1">
      <c r="A40" s="8" t="s">
        <v>144</v>
      </c>
      <c r="B40" s="8" t="s">
        <v>192</v>
      </c>
      <c r="C40" s="8" t="s">
        <v>193</v>
      </c>
      <c r="D40" s="35">
        <v>0</v>
      </c>
      <c r="E40" s="36"/>
      <c r="F40" s="35">
        <v>0</v>
      </c>
      <c r="G40" s="37">
        <v>0</v>
      </c>
    </row>
    <row r="41" spans="1:7" ht="15" customHeight="1">
      <c r="A41" s="5" t="s">
        <v>66</v>
      </c>
      <c r="B41" s="5" t="s">
        <v>66</v>
      </c>
      <c r="C41" s="5" t="s">
        <v>66</v>
      </c>
      <c r="D41" s="5" t="s">
        <v>66</v>
      </c>
      <c r="E41" s="5" t="s">
        <v>66</v>
      </c>
      <c r="F41" s="5" t="s">
        <v>66</v>
      </c>
      <c r="G41" s="5" t="s">
        <v>66</v>
      </c>
    </row>
    <row r="42" spans="1:7" ht="15" customHeight="1">
      <c r="A42" s="5" t="s">
        <v>1</v>
      </c>
      <c r="B42" s="5" t="s">
        <v>183</v>
      </c>
      <c r="C42" s="5" t="s">
        <v>194</v>
      </c>
      <c r="D42" s="38">
        <v>0</v>
      </c>
      <c r="E42" s="38"/>
      <c r="F42" s="39">
        <v>0</v>
      </c>
      <c r="G42" s="40">
        <v>0</v>
      </c>
    </row>
    <row r="43" spans="1:7" ht="15" customHeight="1">
      <c r="A43" s="8" t="s">
        <v>195</v>
      </c>
      <c r="B43" s="8" t="s">
        <v>196</v>
      </c>
      <c r="C43" s="8" t="s">
        <v>197</v>
      </c>
      <c r="D43" s="8" t="s">
        <v>1</v>
      </c>
      <c r="E43" s="8" t="s">
        <v>1</v>
      </c>
      <c r="F43" s="8" t="s">
        <v>1</v>
      </c>
      <c r="G43" s="8" t="s">
        <v>1</v>
      </c>
    </row>
    <row r="44" spans="1:7" ht="15" customHeight="1">
      <c r="A44" s="5" t="s">
        <v>66</v>
      </c>
      <c r="B44" s="5" t="s">
        <v>66</v>
      </c>
      <c r="C44" s="5" t="s">
        <v>66</v>
      </c>
      <c r="D44" s="5" t="s">
        <v>66</v>
      </c>
      <c r="E44" s="5" t="s">
        <v>66</v>
      </c>
      <c r="F44" s="5" t="s">
        <v>66</v>
      </c>
      <c r="G44" s="5" t="s">
        <v>66</v>
      </c>
    </row>
    <row r="45" spans="1:7" ht="15" customHeight="1">
      <c r="A45" s="5" t="s">
        <v>1</v>
      </c>
      <c r="B45" s="5" t="s">
        <v>183</v>
      </c>
      <c r="C45" s="5" t="s">
        <v>198</v>
      </c>
      <c r="D45" s="20"/>
      <c r="E45" s="20"/>
      <c r="F45" s="26">
        <v>0</v>
      </c>
      <c r="G45" s="28">
        <v>0</v>
      </c>
    </row>
    <row r="46" spans="1:7" ht="15" customHeight="1">
      <c r="A46" s="5" t="s">
        <v>1</v>
      </c>
      <c r="B46" s="5" t="s">
        <v>199</v>
      </c>
      <c r="C46" s="5" t="s">
        <v>200</v>
      </c>
      <c r="D46" s="20"/>
      <c r="E46" s="20"/>
      <c r="F46" s="26">
        <v>552342906800</v>
      </c>
      <c r="G46" s="28">
        <v>0.95593002802114502</v>
      </c>
    </row>
    <row r="47" spans="1:7" ht="15" customHeight="1">
      <c r="A47" s="8" t="s">
        <v>201</v>
      </c>
      <c r="B47" s="8" t="s">
        <v>202</v>
      </c>
      <c r="C47" s="8" t="s">
        <v>203</v>
      </c>
      <c r="D47" s="8" t="s">
        <v>1</v>
      </c>
      <c r="E47" s="8" t="s">
        <v>1</v>
      </c>
      <c r="F47" s="8" t="s">
        <v>1</v>
      </c>
      <c r="G47" s="8" t="s">
        <v>1</v>
      </c>
    </row>
    <row r="48" spans="1:7" ht="15" customHeight="1">
      <c r="A48" s="5" t="s">
        <v>66</v>
      </c>
      <c r="B48" s="5" t="s">
        <v>66</v>
      </c>
      <c r="C48" s="5" t="s">
        <v>66</v>
      </c>
      <c r="D48" s="5" t="s">
        <v>66</v>
      </c>
      <c r="E48" s="5" t="s">
        <v>66</v>
      </c>
      <c r="F48" s="5" t="s">
        <v>66</v>
      </c>
      <c r="G48" s="5" t="s">
        <v>66</v>
      </c>
    </row>
    <row r="49" spans="1:7" ht="15" customHeight="1">
      <c r="A49" s="12"/>
      <c r="B49" s="13" t="s">
        <v>348</v>
      </c>
      <c r="C49" s="13" t="s">
        <v>349</v>
      </c>
      <c r="D49" s="25"/>
      <c r="E49" s="41"/>
      <c r="F49" s="25">
        <v>54157800</v>
      </c>
      <c r="G49" s="28">
        <v>9.3729939561457102E-5</v>
      </c>
    </row>
    <row r="50" spans="1:7" ht="15" customHeight="1">
      <c r="A50" s="12"/>
      <c r="B50" s="13" t="s">
        <v>350</v>
      </c>
      <c r="C50" s="13" t="s">
        <v>351</v>
      </c>
      <c r="D50" s="13"/>
      <c r="E50" s="13"/>
      <c r="F50" s="25">
        <v>0</v>
      </c>
      <c r="G50" s="28">
        <v>0</v>
      </c>
    </row>
    <row r="51" spans="1:7" ht="15" customHeight="1">
      <c r="A51" s="12"/>
      <c r="B51" s="13" t="s">
        <v>352</v>
      </c>
      <c r="C51" s="13" t="s">
        <v>353</v>
      </c>
      <c r="D51" s="13"/>
      <c r="E51" s="13"/>
      <c r="F51" s="25">
        <v>0</v>
      </c>
      <c r="G51" s="28">
        <v>0</v>
      </c>
    </row>
    <row r="52" spans="1:7" ht="15" customHeight="1">
      <c r="A52" s="12"/>
      <c r="B52" s="13" t="s">
        <v>354</v>
      </c>
      <c r="C52" s="13" t="s">
        <v>355</v>
      </c>
      <c r="D52" s="25"/>
      <c r="E52" s="41"/>
      <c r="F52" s="25">
        <v>4259306430</v>
      </c>
      <c r="G52" s="28">
        <v>7.3715057527747804E-3</v>
      </c>
    </row>
    <row r="53" spans="1:7" ht="15" customHeight="1">
      <c r="A53" s="12"/>
      <c r="B53" s="13" t="s">
        <v>356</v>
      </c>
      <c r="C53" s="13" t="s">
        <v>357</v>
      </c>
      <c r="D53" s="13"/>
      <c r="E53" s="13"/>
      <c r="F53" s="25">
        <v>0</v>
      </c>
      <c r="G53" s="28">
        <v>0</v>
      </c>
    </row>
    <row r="54" spans="1:7" ht="15" customHeight="1">
      <c r="A54" s="12"/>
      <c r="B54" s="13" t="s">
        <v>358</v>
      </c>
      <c r="C54" s="13" t="s">
        <v>359</v>
      </c>
      <c r="D54" s="13"/>
      <c r="E54" s="13"/>
      <c r="F54" s="25">
        <v>0</v>
      </c>
      <c r="G54" s="28">
        <v>0</v>
      </c>
    </row>
    <row r="55" spans="1:7" ht="15" customHeight="1">
      <c r="A55" s="12"/>
      <c r="B55" s="13" t="s">
        <v>360</v>
      </c>
      <c r="C55" s="13" t="s">
        <v>361</v>
      </c>
      <c r="D55" s="13"/>
      <c r="E55" s="13"/>
      <c r="F55" s="25">
        <v>0</v>
      </c>
      <c r="G55" s="28">
        <v>0</v>
      </c>
    </row>
    <row r="56" spans="1:7" ht="15" customHeight="1">
      <c r="A56" s="5" t="s">
        <v>1</v>
      </c>
      <c r="B56" s="5" t="s">
        <v>183</v>
      </c>
      <c r="C56" s="5" t="s">
        <v>204</v>
      </c>
      <c r="D56" s="20"/>
      <c r="E56" s="20"/>
      <c r="F56" s="25">
        <v>4313464230</v>
      </c>
      <c r="G56" s="28">
        <v>7.4652356923362298E-3</v>
      </c>
    </row>
    <row r="57" spans="1:7" ht="15" customHeight="1">
      <c r="A57" s="8" t="s">
        <v>205</v>
      </c>
      <c r="B57" s="8" t="s">
        <v>64</v>
      </c>
      <c r="C57" s="8" t="s">
        <v>206</v>
      </c>
      <c r="D57" s="8" t="s">
        <v>1</v>
      </c>
      <c r="E57" s="8" t="s">
        <v>1</v>
      </c>
      <c r="F57" s="8" t="s">
        <v>1</v>
      </c>
      <c r="G57" s="8" t="s">
        <v>1</v>
      </c>
    </row>
    <row r="58" spans="1:7" ht="15" customHeight="1">
      <c r="A58" s="5" t="s">
        <v>1</v>
      </c>
      <c r="B58" s="5" t="s">
        <v>207</v>
      </c>
      <c r="C58" s="5" t="s">
        <v>208</v>
      </c>
      <c r="D58" s="20"/>
      <c r="E58" s="42"/>
      <c r="F58" s="25">
        <v>21150466928</v>
      </c>
      <c r="G58" s="28">
        <v>3.6604736286519002E-2</v>
      </c>
    </row>
    <row r="59" spans="1:7" ht="15" customHeight="1">
      <c r="A59" s="5" t="s">
        <v>66</v>
      </c>
      <c r="B59" s="5" t="s">
        <v>66</v>
      </c>
      <c r="C59" s="5" t="s">
        <v>66</v>
      </c>
      <c r="D59" s="5" t="s">
        <v>66</v>
      </c>
      <c r="E59" s="5" t="s">
        <v>66</v>
      </c>
      <c r="F59" s="5" t="s">
        <v>66</v>
      </c>
      <c r="G59" s="5" t="s">
        <v>66</v>
      </c>
    </row>
    <row r="60" spans="1:7" ht="15" customHeight="1">
      <c r="A60" s="5" t="s">
        <v>1</v>
      </c>
      <c r="B60" s="5" t="s">
        <v>67</v>
      </c>
      <c r="C60" s="5" t="s">
        <v>209</v>
      </c>
      <c r="D60" s="20"/>
      <c r="E60" s="42"/>
      <c r="F60" s="25">
        <v>0</v>
      </c>
      <c r="G60" s="40">
        <v>0</v>
      </c>
    </row>
    <row r="61" spans="1:7" ht="15" customHeight="1">
      <c r="A61" s="5" t="s">
        <v>66</v>
      </c>
      <c r="B61" s="5" t="s">
        <v>66</v>
      </c>
      <c r="C61" s="5" t="s">
        <v>66</v>
      </c>
      <c r="D61" s="5" t="s">
        <v>66</v>
      </c>
      <c r="E61" s="5" t="s">
        <v>66</v>
      </c>
      <c r="F61" s="5" t="s">
        <v>66</v>
      </c>
      <c r="G61" s="5" t="s">
        <v>66</v>
      </c>
    </row>
    <row r="62" spans="1:7" ht="15" customHeight="1">
      <c r="A62" s="5" t="s">
        <v>1</v>
      </c>
      <c r="B62" s="13" t="s">
        <v>362</v>
      </c>
      <c r="C62" s="13">
        <v>2261.1</v>
      </c>
      <c r="D62" s="25"/>
      <c r="E62" s="41"/>
      <c r="F62" s="25">
        <v>0</v>
      </c>
      <c r="G62" s="40">
        <v>0</v>
      </c>
    </row>
    <row r="63" spans="1:7" ht="15" customHeight="1">
      <c r="A63" s="5" t="s">
        <v>1</v>
      </c>
      <c r="B63" s="5" t="s">
        <v>183</v>
      </c>
      <c r="C63" s="5" t="s">
        <v>210</v>
      </c>
      <c r="D63" s="20"/>
      <c r="E63" s="20"/>
      <c r="F63" s="25">
        <v>21150466928</v>
      </c>
      <c r="G63" s="28">
        <v>3.6604736286519002E-2</v>
      </c>
    </row>
    <row r="64" spans="1:7" ht="15" customHeight="1">
      <c r="A64" s="8" t="s">
        <v>160</v>
      </c>
      <c r="B64" s="8" t="s">
        <v>211</v>
      </c>
      <c r="C64" s="8" t="s">
        <v>212</v>
      </c>
      <c r="D64" s="24"/>
      <c r="E64" s="24"/>
      <c r="F64" s="29">
        <v>577806837958</v>
      </c>
      <c r="G64" s="30">
        <v>1</v>
      </c>
    </row>
    <row r="65" spans="1:7" ht="15" customHeight="1">
      <c r="A65" s="9" t="s">
        <v>1</v>
      </c>
      <c r="B65" s="9" t="s">
        <v>1</v>
      </c>
      <c r="C65" s="9" t="s">
        <v>1</v>
      </c>
      <c r="D65" s="9" t="s">
        <v>1</v>
      </c>
      <c r="E65" s="9" t="s">
        <v>1</v>
      </c>
      <c r="F65" s="9" t="s">
        <v>1</v>
      </c>
      <c r="G65" s="9" t="s">
        <v>1</v>
      </c>
    </row>
  </sheetData>
  <mergeCells count="1">
    <mergeCell ref="B2:G2"/>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autoPageBreaks="0" fitToPage="1"/>
  </sheetPr>
  <dimension ref="A1:J20"/>
  <sheetViews>
    <sheetView workbookViewId="0">
      <selection activeCell="D4" sqref="D4"/>
    </sheetView>
  </sheetViews>
  <sheetFormatPr defaultRowHeight="12.75"/>
  <cols>
    <col min="1" max="1" width="6.7109375" customWidth="1"/>
    <col min="2" max="2" width="47.7109375" customWidth="1"/>
    <col min="3" max="3" width="6.7109375" customWidth="1"/>
    <col min="4" max="6" width="19.5703125" customWidth="1"/>
    <col min="7" max="7" width="14.42578125" customWidth="1"/>
    <col min="8" max="8" width="22.5703125" customWidth="1"/>
    <col min="9" max="9" width="14.42578125" customWidth="1"/>
    <col min="10" max="10" width="23.28515625" customWidth="1"/>
  </cols>
  <sheetData>
    <row r="1" spans="1:10" ht="15" customHeight="1">
      <c r="A1" s="51" t="s">
        <v>6</v>
      </c>
      <c r="B1" s="51" t="s">
        <v>213</v>
      </c>
      <c r="C1" s="51" t="s">
        <v>214</v>
      </c>
      <c r="D1" s="51" t="s">
        <v>215</v>
      </c>
      <c r="E1" s="51" t="s">
        <v>216</v>
      </c>
      <c r="F1" s="51" t="s">
        <v>217</v>
      </c>
      <c r="G1" s="51" t="s">
        <v>218</v>
      </c>
      <c r="H1" s="51"/>
      <c r="I1" s="51" t="s">
        <v>219</v>
      </c>
      <c r="J1" s="51"/>
    </row>
    <row r="2" spans="1:10" ht="15" customHeight="1">
      <c r="A2" s="51"/>
      <c r="B2" s="51"/>
      <c r="C2" s="51"/>
      <c r="D2" s="51"/>
      <c r="E2" s="51"/>
      <c r="F2" s="51"/>
      <c r="G2" s="7" t="s">
        <v>220</v>
      </c>
      <c r="H2" s="7" t="s">
        <v>221</v>
      </c>
      <c r="I2" s="7" t="s">
        <v>220</v>
      </c>
      <c r="J2" s="7" t="s">
        <v>222</v>
      </c>
    </row>
    <row r="3" spans="1:10" ht="15" customHeight="1">
      <c r="A3" s="5" t="s">
        <v>9</v>
      </c>
      <c r="B3" s="5" t="s">
        <v>223</v>
      </c>
      <c r="C3" s="5" t="s">
        <v>1</v>
      </c>
      <c r="D3" s="5" t="s">
        <v>1</v>
      </c>
      <c r="E3" s="5" t="s">
        <v>1</v>
      </c>
      <c r="F3" s="5" t="s">
        <v>1</v>
      </c>
      <c r="G3" s="5" t="s">
        <v>1</v>
      </c>
      <c r="H3" s="5" t="s">
        <v>1</v>
      </c>
      <c r="I3" s="5" t="s">
        <v>1</v>
      </c>
      <c r="J3" s="5" t="s">
        <v>1</v>
      </c>
    </row>
    <row r="4" spans="1:10" ht="15" customHeight="1">
      <c r="A4" s="5" t="s">
        <v>66</v>
      </c>
      <c r="B4" s="5" t="s">
        <v>66</v>
      </c>
      <c r="C4" s="5" t="s">
        <v>66</v>
      </c>
      <c r="D4" s="5" t="s">
        <v>66</v>
      </c>
      <c r="E4" s="5" t="s">
        <v>66</v>
      </c>
      <c r="F4" s="5" t="s">
        <v>66</v>
      </c>
      <c r="G4" s="5" t="s">
        <v>66</v>
      </c>
      <c r="H4" s="5" t="s">
        <v>66</v>
      </c>
      <c r="I4" s="5" t="s">
        <v>66</v>
      </c>
      <c r="J4" s="5" t="s">
        <v>66</v>
      </c>
    </row>
    <row r="5" spans="1:10" ht="15" customHeight="1">
      <c r="A5" s="5"/>
      <c r="B5" s="5"/>
      <c r="C5" s="5" t="s">
        <v>1</v>
      </c>
      <c r="D5" s="5" t="s">
        <v>1</v>
      </c>
      <c r="E5" s="5" t="s">
        <v>1</v>
      </c>
      <c r="F5" s="5" t="s">
        <v>1</v>
      </c>
      <c r="G5" s="5" t="s">
        <v>1</v>
      </c>
      <c r="H5" s="5" t="s">
        <v>1</v>
      </c>
      <c r="I5" s="5" t="s">
        <v>1</v>
      </c>
      <c r="J5" s="5" t="s">
        <v>1</v>
      </c>
    </row>
    <row r="6" spans="1:10" ht="15" customHeight="1">
      <c r="A6" s="8" t="s">
        <v>58</v>
      </c>
      <c r="B6" s="8" t="s">
        <v>224</v>
      </c>
      <c r="C6" s="8" t="s">
        <v>1</v>
      </c>
      <c r="D6" s="8" t="s">
        <v>1</v>
      </c>
      <c r="E6" s="8" t="s">
        <v>1</v>
      </c>
      <c r="F6" s="8" t="s">
        <v>1</v>
      </c>
      <c r="G6" s="8" t="s">
        <v>1</v>
      </c>
      <c r="H6" s="8" t="s">
        <v>1</v>
      </c>
      <c r="I6" s="8" t="s">
        <v>1</v>
      </c>
      <c r="J6" s="8" t="s">
        <v>1</v>
      </c>
    </row>
    <row r="7" spans="1:10" ht="15" customHeight="1">
      <c r="A7" s="5" t="s">
        <v>12</v>
      </c>
      <c r="B7" s="5" t="s">
        <v>225</v>
      </c>
      <c r="C7" s="5" t="s">
        <v>1</v>
      </c>
      <c r="D7" s="5" t="s">
        <v>1</v>
      </c>
      <c r="E7" s="5" t="s">
        <v>1</v>
      </c>
      <c r="F7" s="5" t="s">
        <v>1</v>
      </c>
      <c r="G7" s="5" t="s">
        <v>1</v>
      </c>
      <c r="H7" s="5" t="s">
        <v>1</v>
      </c>
      <c r="I7" s="5" t="s">
        <v>1</v>
      </c>
      <c r="J7" s="5" t="s">
        <v>1</v>
      </c>
    </row>
    <row r="8" spans="1:10" ht="15" customHeight="1">
      <c r="A8" s="5" t="s">
        <v>66</v>
      </c>
      <c r="B8" s="5" t="s">
        <v>66</v>
      </c>
      <c r="C8" s="5" t="s">
        <v>66</v>
      </c>
      <c r="D8" s="5" t="s">
        <v>66</v>
      </c>
      <c r="E8" s="5" t="s">
        <v>66</v>
      </c>
      <c r="F8" s="5" t="s">
        <v>66</v>
      </c>
      <c r="G8" s="5" t="s">
        <v>66</v>
      </c>
      <c r="H8" s="5" t="s">
        <v>66</v>
      </c>
      <c r="I8" s="5" t="s">
        <v>66</v>
      </c>
      <c r="J8" s="5" t="s">
        <v>66</v>
      </c>
    </row>
    <row r="9" spans="1:10" ht="15" customHeight="1">
      <c r="A9" s="5"/>
      <c r="B9" s="5"/>
      <c r="C9" s="5" t="s">
        <v>1</v>
      </c>
      <c r="D9" s="5" t="s">
        <v>1</v>
      </c>
      <c r="E9" s="5" t="s">
        <v>1</v>
      </c>
      <c r="F9" s="5" t="s">
        <v>1</v>
      </c>
      <c r="G9" s="5" t="s">
        <v>1</v>
      </c>
      <c r="H9" s="5" t="s">
        <v>1</v>
      </c>
      <c r="I9" s="5" t="s">
        <v>1</v>
      </c>
      <c r="J9" s="5" t="s">
        <v>1</v>
      </c>
    </row>
    <row r="10" spans="1:10" ht="15" customHeight="1">
      <c r="A10" s="8" t="s">
        <v>96</v>
      </c>
      <c r="B10" s="8" t="s">
        <v>226</v>
      </c>
      <c r="C10" s="8" t="s">
        <v>1</v>
      </c>
      <c r="D10" s="8" t="s">
        <v>1</v>
      </c>
      <c r="E10" s="8" t="s">
        <v>1</v>
      </c>
      <c r="F10" s="8" t="s">
        <v>1</v>
      </c>
      <c r="G10" s="8" t="s">
        <v>1</v>
      </c>
      <c r="H10" s="8" t="s">
        <v>1</v>
      </c>
      <c r="I10" s="8" t="s">
        <v>1</v>
      </c>
      <c r="J10" s="8" t="s">
        <v>1</v>
      </c>
    </row>
    <row r="11" spans="1:10" ht="15" customHeight="1">
      <c r="A11" s="8" t="s">
        <v>227</v>
      </c>
      <c r="B11" s="8" t="s">
        <v>228</v>
      </c>
      <c r="C11" s="8" t="s">
        <v>1</v>
      </c>
      <c r="D11" s="8" t="s">
        <v>1</v>
      </c>
      <c r="E11" s="8" t="s">
        <v>1</v>
      </c>
      <c r="F11" s="8" t="s">
        <v>1</v>
      </c>
      <c r="G11" s="8" t="s">
        <v>1</v>
      </c>
      <c r="H11" s="8" t="s">
        <v>1</v>
      </c>
      <c r="I11" s="8" t="s">
        <v>1</v>
      </c>
      <c r="J11" s="8" t="s">
        <v>1</v>
      </c>
    </row>
    <row r="12" spans="1:10" ht="15" customHeight="1">
      <c r="A12" s="5" t="s">
        <v>15</v>
      </c>
      <c r="B12" s="5" t="s">
        <v>229</v>
      </c>
      <c r="C12" s="5" t="s">
        <v>1</v>
      </c>
      <c r="D12" s="5" t="s">
        <v>1</v>
      </c>
      <c r="E12" s="5" t="s">
        <v>1</v>
      </c>
      <c r="F12" s="5" t="s">
        <v>1</v>
      </c>
      <c r="G12" s="5" t="s">
        <v>1</v>
      </c>
      <c r="H12" s="5" t="s">
        <v>1</v>
      </c>
      <c r="I12" s="5" t="s">
        <v>1</v>
      </c>
      <c r="J12" s="5" t="s">
        <v>1</v>
      </c>
    </row>
    <row r="13" spans="1:10" ht="15" customHeight="1">
      <c r="A13" s="5" t="s">
        <v>66</v>
      </c>
      <c r="B13" s="5" t="s">
        <v>66</v>
      </c>
      <c r="C13" s="5" t="s">
        <v>66</v>
      </c>
      <c r="D13" s="5" t="s">
        <v>66</v>
      </c>
      <c r="E13" s="5" t="s">
        <v>66</v>
      </c>
      <c r="F13" s="5" t="s">
        <v>66</v>
      </c>
      <c r="G13" s="5" t="s">
        <v>66</v>
      </c>
      <c r="H13" s="5" t="s">
        <v>66</v>
      </c>
      <c r="I13" s="5" t="s">
        <v>66</v>
      </c>
      <c r="J13" s="5" t="s">
        <v>66</v>
      </c>
    </row>
    <row r="14" spans="1:10" ht="15" customHeight="1">
      <c r="A14" s="5"/>
      <c r="B14" s="5"/>
      <c r="C14" s="5" t="s">
        <v>1</v>
      </c>
      <c r="D14" s="5" t="s">
        <v>1</v>
      </c>
      <c r="E14" s="5" t="s">
        <v>1</v>
      </c>
      <c r="F14" s="5" t="s">
        <v>1</v>
      </c>
      <c r="G14" s="5" t="s">
        <v>1</v>
      </c>
      <c r="H14" s="5" t="s">
        <v>1</v>
      </c>
      <c r="I14" s="5" t="s">
        <v>1</v>
      </c>
      <c r="J14" s="5" t="s">
        <v>1</v>
      </c>
    </row>
    <row r="15" spans="1:10" ht="15" customHeight="1">
      <c r="A15" s="8" t="s">
        <v>144</v>
      </c>
      <c r="B15" s="8" t="s">
        <v>230</v>
      </c>
      <c r="C15" s="8" t="s">
        <v>1</v>
      </c>
      <c r="D15" s="8" t="s">
        <v>1</v>
      </c>
      <c r="E15" s="8" t="s">
        <v>1</v>
      </c>
      <c r="F15" s="8" t="s">
        <v>1</v>
      </c>
      <c r="G15" s="8" t="s">
        <v>1</v>
      </c>
      <c r="H15" s="8" t="s">
        <v>1</v>
      </c>
      <c r="I15" s="8" t="s">
        <v>1</v>
      </c>
      <c r="J15" s="8" t="s">
        <v>1</v>
      </c>
    </row>
    <row r="16" spans="1:10" ht="15" customHeight="1">
      <c r="A16" s="5" t="s">
        <v>18</v>
      </c>
      <c r="B16" s="5" t="s">
        <v>231</v>
      </c>
      <c r="C16" s="5" t="s">
        <v>1</v>
      </c>
      <c r="D16" s="5" t="s">
        <v>1</v>
      </c>
      <c r="E16" s="5" t="s">
        <v>1</v>
      </c>
      <c r="F16" s="5" t="s">
        <v>1</v>
      </c>
      <c r="G16" s="5" t="s">
        <v>1</v>
      </c>
      <c r="H16" s="5" t="s">
        <v>1</v>
      </c>
      <c r="I16" s="5" t="s">
        <v>1</v>
      </c>
      <c r="J16" s="5" t="s">
        <v>1</v>
      </c>
    </row>
    <row r="17" spans="1:10" ht="15" customHeight="1">
      <c r="A17" s="5" t="s">
        <v>66</v>
      </c>
      <c r="B17" s="5" t="s">
        <v>66</v>
      </c>
      <c r="C17" s="5" t="s">
        <v>66</v>
      </c>
      <c r="D17" s="5" t="s">
        <v>66</v>
      </c>
      <c r="E17" s="5" t="s">
        <v>66</v>
      </c>
      <c r="F17" s="5" t="s">
        <v>66</v>
      </c>
      <c r="G17" s="5" t="s">
        <v>66</v>
      </c>
      <c r="H17" s="5" t="s">
        <v>66</v>
      </c>
      <c r="I17" s="5" t="s">
        <v>66</v>
      </c>
      <c r="J17" s="5" t="s">
        <v>66</v>
      </c>
    </row>
    <row r="18" spans="1:10" ht="15" customHeight="1">
      <c r="A18" s="5"/>
      <c r="B18" s="5"/>
      <c r="C18" s="5" t="s">
        <v>1</v>
      </c>
      <c r="D18" s="5" t="s">
        <v>1</v>
      </c>
      <c r="E18" s="5" t="s">
        <v>1</v>
      </c>
      <c r="F18" s="5" t="s">
        <v>1</v>
      </c>
      <c r="G18" s="5" t="s">
        <v>1</v>
      </c>
      <c r="H18" s="5" t="s">
        <v>1</v>
      </c>
      <c r="I18" s="5" t="s">
        <v>1</v>
      </c>
      <c r="J18" s="5" t="s">
        <v>1</v>
      </c>
    </row>
    <row r="19" spans="1:10" ht="15" customHeight="1">
      <c r="A19" s="8" t="s">
        <v>147</v>
      </c>
      <c r="B19" s="8" t="s">
        <v>232</v>
      </c>
      <c r="C19" s="8" t="s">
        <v>1</v>
      </c>
      <c r="D19" s="8" t="s">
        <v>1</v>
      </c>
      <c r="E19" s="8" t="s">
        <v>1</v>
      </c>
      <c r="F19" s="8" t="s">
        <v>1</v>
      </c>
      <c r="G19" s="8" t="s">
        <v>1</v>
      </c>
      <c r="H19" s="8" t="s">
        <v>1</v>
      </c>
      <c r="I19" s="8" t="s">
        <v>1</v>
      </c>
      <c r="J19" s="8" t="s">
        <v>1</v>
      </c>
    </row>
    <row r="20" spans="1:10" ht="15" customHeight="1">
      <c r="A20" s="8" t="s">
        <v>233</v>
      </c>
      <c r="B20" s="8" t="s">
        <v>234</v>
      </c>
      <c r="C20" s="8" t="s">
        <v>1</v>
      </c>
      <c r="D20" s="8" t="s">
        <v>1</v>
      </c>
      <c r="E20" s="8" t="s">
        <v>1</v>
      </c>
      <c r="F20" s="8" t="s">
        <v>1</v>
      </c>
      <c r="G20" s="8" t="s">
        <v>1</v>
      </c>
      <c r="H20" s="8" t="s">
        <v>1</v>
      </c>
      <c r="I20" s="8" t="s">
        <v>1</v>
      </c>
      <c r="J20" s="8" t="s">
        <v>1</v>
      </c>
    </row>
  </sheetData>
  <mergeCells count="8">
    <mergeCell ref="G1:H1"/>
    <mergeCell ref="I1:J1"/>
    <mergeCell ref="A1:A2"/>
    <mergeCell ref="B1:B2"/>
    <mergeCell ref="C1:C2"/>
    <mergeCell ref="D1:D2"/>
    <mergeCell ref="E1:E2"/>
    <mergeCell ref="F1:F2"/>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autoPageBreaks="0" fitToPage="1"/>
  </sheetPr>
  <dimension ref="A1:E31"/>
  <sheetViews>
    <sheetView workbookViewId="0">
      <selection activeCell="I27" sqref="I27"/>
    </sheetView>
  </sheetViews>
  <sheetFormatPr defaultRowHeight="12.75"/>
  <cols>
    <col min="1" max="1" width="6.7109375" customWidth="1"/>
    <col min="2" max="2" width="55" customWidth="1"/>
    <col min="3" max="3" width="10.28515625" customWidth="1"/>
    <col min="4" max="4" width="17.7109375" bestFit="1" customWidth="1"/>
    <col min="5" max="5" width="18.5703125" customWidth="1"/>
  </cols>
  <sheetData>
    <row r="1" spans="1:5" ht="15" customHeight="1">
      <c r="A1" s="7" t="s">
        <v>6</v>
      </c>
      <c r="B1" s="7" t="s">
        <v>117</v>
      </c>
      <c r="C1" s="7" t="s">
        <v>54</v>
      </c>
      <c r="D1" s="7" t="s">
        <v>235</v>
      </c>
      <c r="E1" s="7" t="s">
        <v>236</v>
      </c>
    </row>
    <row r="2" spans="1:5" ht="15" customHeight="1">
      <c r="A2" s="8" t="s">
        <v>58</v>
      </c>
      <c r="B2" s="8" t="s">
        <v>237</v>
      </c>
      <c r="C2" s="8" t="s">
        <v>184</v>
      </c>
      <c r="D2" s="8" t="s">
        <v>1</v>
      </c>
      <c r="E2" s="8" t="s">
        <v>1</v>
      </c>
    </row>
    <row r="3" spans="1:5" ht="15" customHeight="1">
      <c r="A3" s="5" t="s">
        <v>9</v>
      </c>
      <c r="B3" s="5" t="s">
        <v>238</v>
      </c>
      <c r="C3" s="5" t="s">
        <v>239</v>
      </c>
      <c r="D3" s="28">
        <v>1.2230975053985901E-2</v>
      </c>
      <c r="E3" s="28">
        <v>1.1047746528871799E-2</v>
      </c>
    </row>
    <row r="4" spans="1:5" ht="15" customHeight="1">
      <c r="A4" s="5" t="s">
        <v>12</v>
      </c>
      <c r="B4" s="5" t="s">
        <v>240</v>
      </c>
      <c r="C4" s="5" t="s">
        <v>241</v>
      </c>
      <c r="D4" s="28">
        <v>1.15630905898703E-3</v>
      </c>
      <c r="E4" s="28">
        <v>9.5442684555387797E-4</v>
      </c>
    </row>
    <row r="5" spans="1:5" ht="15" customHeight="1">
      <c r="A5" s="5" t="s">
        <v>15</v>
      </c>
      <c r="B5" s="5" t="s">
        <v>242</v>
      </c>
      <c r="C5" s="5" t="s">
        <v>243</v>
      </c>
      <c r="D5" s="28">
        <v>1.6080610948830999E-3</v>
      </c>
      <c r="E5" s="28">
        <v>1.62387486539236E-3</v>
      </c>
    </row>
    <row r="6" spans="1:5" ht="15" customHeight="1">
      <c r="A6" s="5" t="s">
        <v>18</v>
      </c>
      <c r="B6" s="5" t="s">
        <v>244</v>
      </c>
      <c r="C6" s="5" t="s">
        <v>245</v>
      </c>
      <c r="D6" s="28">
        <v>1.25482909646952E-4</v>
      </c>
      <c r="E6" s="28">
        <v>1.1445399632653399E-4</v>
      </c>
    </row>
    <row r="7" spans="1:5" ht="15" customHeight="1">
      <c r="A7" s="5" t="s">
        <v>21</v>
      </c>
      <c r="B7" s="5" t="s">
        <v>246</v>
      </c>
      <c r="C7" s="5" t="s">
        <v>247</v>
      </c>
      <c r="D7" s="13"/>
      <c r="E7" s="13"/>
    </row>
    <row r="8" spans="1:5" ht="15" customHeight="1">
      <c r="A8" s="5" t="s">
        <v>24</v>
      </c>
      <c r="B8" s="5" t="s">
        <v>248</v>
      </c>
      <c r="C8" s="5" t="s">
        <v>249</v>
      </c>
      <c r="D8" s="13"/>
      <c r="E8" s="13"/>
    </row>
    <row r="9" spans="1:5" ht="15" customHeight="1">
      <c r="A9" s="5" t="s">
        <v>27</v>
      </c>
      <c r="B9" s="5" t="s">
        <v>250</v>
      </c>
      <c r="C9" s="5" t="s">
        <v>251</v>
      </c>
      <c r="D9" s="28">
        <v>6.2763809200186004E-4</v>
      </c>
      <c r="E9" s="28">
        <v>6.3381032313248795E-4</v>
      </c>
    </row>
    <row r="10" spans="1:5" ht="15" customHeight="1">
      <c r="A10" s="5" t="s">
        <v>30</v>
      </c>
      <c r="B10" s="5" t="s">
        <v>252</v>
      </c>
      <c r="C10" s="5" t="s">
        <v>253</v>
      </c>
      <c r="D10" s="28">
        <v>1.7037188034919E-2</v>
      </c>
      <c r="E10" s="28">
        <v>1.4619604844561301E-2</v>
      </c>
    </row>
    <row r="11" spans="1:5" ht="15" customHeight="1">
      <c r="A11" s="5" t="s">
        <v>33</v>
      </c>
      <c r="B11" s="5" t="s">
        <v>254</v>
      </c>
      <c r="C11" s="5" t="s">
        <v>255</v>
      </c>
      <c r="D11" s="28">
        <v>0.44805378304529497</v>
      </c>
      <c r="E11" s="28">
        <v>7.8049251803977093E-2</v>
      </c>
    </row>
    <row r="12" spans="1:5" ht="15" customHeight="1">
      <c r="A12" s="5" t="s">
        <v>36</v>
      </c>
      <c r="B12" s="5" t="s">
        <v>256</v>
      </c>
      <c r="C12" s="5" t="s">
        <v>249</v>
      </c>
      <c r="D12" s="13"/>
      <c r="E12" s="13"/>
    </row>
    <row r="13" spans="1:5" ht="15" customHeight="1">
      <c r="A13" s="8" t="s">
        <v>96</v>
      </c>
      <c r="B13" s="8" t="s">
        <v>257</v>
      </c>
      <c r="C13" s="8" t="s">
        <v>258</v>
      </c>
      <c r="D13" s="14" t="s">
        <v>1</v>
      </c>
      <c r="E13" s="14" t="s">
        <v>1</v>
      </c>
    </row>
    <row r="14" spans="1:5" ht="15" customHeight="1">
      <c r="A14" s="5" t="s">
        <v>9</v>
      </c>
      <c r="B14" s="5" t="s">
        <v>259</v>
      </c>
      <c r="C14" s="5" t="s">
        <v>260</v>
      </c>
      <c r="D14" s="31">
        <v>293848719500</v>
      </c>
      <c r="E14" s="31">
        <v>284779390400</v>
      </c>
    </row>
    <row r="15" spans="1:5" ht="15" customHeight="1">
      <c r="A15" s="5"/>
      <c r="B15" s="5" t="s">
        <v>261</v>
      </c>
      <c r="C15" s="5" t="s">
        <v>262</v>
      </c>
      <c r="D15" s="31">
        <v>293848719500</v>
      </c>
      <c r="E15" s="31">
        <v>284779390400</v>
      </c>
    </row>
    <row r="16" spans="1:5" ht="15" customHeight="1">
      <c r="A16" s="5"/>
      <c r="B16" s="5" t="s">
        <v>263</v>
      </c>
      <c r="C16" s="5" t="s">
        <v>264</v>
      </c>
      <c r="D16" s="32">
        <v>29384871.949999999</v>
      </c>
      <c r="E16" s="32">
        <v>28477939.039999999</v>
      </c>
    </row>
    <row r="17" spans="1:5" ht="15" customHeight="1">
      <c r="A17" s="5" t="s">
        <v>12</v>
      </c>
      <c r="B17" s="5" t="s">
        <v>265</v>
      </c>
      <c r="C17" s="5" t="s">
        <v>266</v>
      </c>
      <c r="D17" s="31">
        <v>-2748607000</v>
      </c>
      <c r="E17" s="31">
        <v>9069329100</v>
      </c>
    </row>
    <row r="18" spans="1:5" ht="15" customHeight="1">
      <c r="A18" s="5"/>
      <c r="B18" s="5" t="s">
        <v>267</v>
      </c>
      <c r="C18" s="5" t="s">
        <v>268</v>
      </c>
      <c r="D18" s="32">
        <v>2221965.2599999998</v>
      </c>
      <c r="E18" s="32">
        <v>2861176.24</v>
      </c>
    </row>
    <row r="19" spans="1:5" ht="15" customHeight="1">
      <c r="A19" s="5"/>
      <c r="B19" s="5" t="s">
        <v>269</v>
      </c>
      <c r="C19" s="5" t="s">
        <v>270</v>
      </c>
      <c r="D19" s="31">
        <v>22219652600</v>
      </c>
      <c r="E19" s="31">
        <v>28611762400</v>
      </c>
    </row>
    <row r="20" spans="1:5" ht="15" customHeight="1">
      <c r="A20" s="5"/>
      <c r="B20" s="5" t="s">
        <v>271</v>
      </c>
      <c r="C20" s="5" t="s">
        <v>272</v>
      </c>
      <c r="D20" s="32">
        <v>-2496825.96</v>
      </c>
      <c r="E20" s="32">
        <v>-1954243.33</v>
      </c>
    </row>
    <row r="21" spans="1:5" ht="15" customHeight="1">
      <c r="A21" s="5"/>
      <c r="B21" s="5" t="s">
        <v>273</v>
      </c>
      <c r="C21" s="5" t="s">
        <v>274</v>
      </c>
      <c r="D21" s="31">
        <v>-24968259600</v>
      </c>
      <c r="E21" s="31">
        <v>-19542433300</v>
      </c>
    </row>
    <row r="22" spans="1:5" ht="15" customHeight="1">
      <c r="A22" s="5" t="s">
        <v>15</v>
      </c>
      <c r="B22" s="5" t="s">
        <v>275</v>
      </c>
      <c r="C22" s="5" t="s">
        <v>276</v>
      </c>
      <c r="D22" s="31">
        <v>291100112500</v>
      </c>
      <c r="E22" s="31">
        <v>293848719500</v>
      </c>
    </row>
    <row r="23" spans="1:5" ht="15" customHeight="1">
      <c r="A23" s="5"/>
      <c r="B23" s="5" t="s">
        <v>277</v>
      </c>
      <c r="C23" s="5" t="s">
        <v>278</v>
      </c>
      <c r="D23" s="31">
        <v>291100112500</v>
      </c>
      <c r="E23" s="31">
        <v>293848719500</v>
      </c>
    </row>
    <row r="24" spans="1:5" ht="15" customHeight="1">
      <c r="A24" s="5"/>
      <c r="B24" s="5" t="s">
        <v>279</v>
      </c>
      <c r="C24" s="5" t="s">
        <v>280</v>
      </c>
      <c r="D24" s="32">
        <v>29110011.25</v>
      </c>
      <c r="E24" s="32">
        <v>29384871.949999999</v>
      </c>
    </row>
    <row r="25" spans="1:5" ht="15" customHeight="1">
      <c r="A25" s="5" t="s">
        <v>18</v>
      </c>
      <c r="B25" s="5" t="s">
        <v>281</v>
      </c>
      <c r="C25" s="5" t="s">
        <v>282</v>
      </c>
      <c r="D25" s="28">
        <v>6.8704885849193897E-5</v>
      </c>
      <c r="E25" s="28">
        <v>6.8062232954532197E-5</v>
      </c>
    </row>
    <row r="26" spans="1:5" ht="15" customHeight="1">
      <c r="A26" s="5" t="s">
        <v>21</v>
      </c>
      <c r="B26" s="5" t="s">
        <v>283</v>
      </c>
      <c r="C26" s="5" t="s">
        <v>284</v>
      </c>
      <c r="D26" s="28">
        <v>0.18679999999999999</v>
      </c>
      <c r="E26" s="28">
        <v>0.1905</v>
      </c>
    </row>
    <row r="27" spans="1:5" ht="15" customHeight="1">
      <c r="A27" s="5" t="s">
        <v>24</v>
      </c>
      <c r="B27" s="5" t="s">
        <v>285</v>
      </c>
      <c r="C27" s="5" t="s">
        <v>286</v>
      </c>
      <c r="D27" s="28">
        <v>5.5899999999999998E-2</v>
      </c>
      <c r="E27" s="28">
        <v>5.1499999999999997E-2</v>
      </c>
    </row>
    <row r="28" spans="1:5" ht="15" customHeight="1">
      <c r="A28" s="5" t="s">
        <v>27</v>
      </c>
      <c r="B28" s="5" t="s">
        <v>287</v>
      </c>
      <c r="C28" s="5" t="s">
        <v>288</v>
      </c>
      <c r="D28" s="43">
        <v>9733</v>
      </c>
      <c r="E28" s="31">
        <v>9371</v>
      </c>
    </row>
    <row r="29" spans="1:5" ht="15" customHeight="1">
      <c r="A29" s="5" t="s">
        <v>30</v>
      </c>
      <c r="B29" s="5" t="s">
        <v>289</v>
      </c>
      <c r="C29" s="5" t="s">
        <v>290</v>
      </c>
      <c r="D29" s="32">
        <v>19554.419999999998</v>
      </c>
      <c r="E29" s="32">
        <v>19679.39</v>
      </c>
    </row>
    <row r="30" spans="1:5" ht="15" customHeight="1">
      <c r="A30" s="5" t="s">
        <v>33</v>
      </c>
      <c r="B30" s="5" t="s">
        <v>291</v>
      </c>
      <c r="C30" s="5" t="s">
        <v>292</v>
      </c>
      <c r="D30" s="5"/>
      <c r="E30" s="5"/>
    </row>
    <row r="31" spans="1:5" ht="15" customHeight="1">
      <c r="A31" s="9" t="s">
        <v>293</v>
      </c>
      <c r="B31" s="9" t="s">
        <v>293</v>
      </c>
      <c r="C31" s="9" t="s">
        <v>293</v>
      </c>
      <c r="D31" s="9" t="s">
        <v>293</v>
      </c>
      <c r="E31" s="9" t="s">
        <v>293</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autoPageBreaks="0" fitToPage="1"/>
  </sheetPr>
  <dimension ref="A1:F20"/>
  <sheetViews>
    <sheetView workbookViewId="0">
      <selection sqref="A1:A2"/>
    </sheetView>
  </sheetViews>
  <sheetFormatPr defaultRowHeight="12.75"/>
  <cols>
    <col min="1" max="1" width="6.7109375" customWidth="1"/>
    <col min="2" max="2" width="38.42578125" customWidth="1"/>
    <col min="3" max="3" width="24.5703125" customWidth="1"/>
    <col min="4" max="4" width="18.42578125" customWidth="1"/>
    <col min="5" max="5" width="16.28515625" customWidth="1"/>
    <col min="6" max="6" width="21" customWidth="1"/>
  </cols>
  <sheetData>
    <row r="1" spans="1:6" ht="15" customHeight="1">
      <c r="A1" s="51" t="s">
        <v>6</v>
      </c>
      <c r="B1" s="51" t="s">
        <v>294</v>
      </c>
      <c r="C1" s="51" t="s">
        <v>295</v>
      </c>
      <c r="D1" s="51" t="s">
        <v>296</v>
      </c>
      <c r="E1" s="51"/>
      <c r="F1" s="51"/>
    </row>
    <row r="2" spans="1:6" ht="15" customHeight="1">
      <c r="A2" s="51"/>
      <c r="B2" s="51"/>
      <c r="C2" s="51"/>
      <c r="D2" s="7" t="s">
        <v>297</v>
      </c>
      <c r="E2" s="7" t="s">
        <v>298</v>
      </c>
      <c r="F2" s="7" t="s">
        <v>299</v>
      </c>
    </row>
    <row r="3" spans="1:6" ht="15" customHeight="1">
      <c r="A3" s="8" t="s">
        <v>58</v>
      </c>
      <c r="B3" s="8" t="s">
        <v>300</v>
      </c>
      <c r="C3" s="8"/>
      <c r="D3" s="8"/>
      <c r="E3" s="8"/>
      <c r="F3" s="8"/>
    </row>
    <row r="4" spans="1:6" ht="15" customHeight="1">
      <c r="A4" s="5" t="s">
        <v>66</v>
      </c>
      <c r="B4" s="5" t="s">
        <v>66</v>
      </c>
      <c r="C4" s="5" t="s">
        <v>66</v>
      </c>
      <c r="D4" s="5" t="s">
        <v>66</v>
      </c>
      <c r="E4" s="5" t="s">
        <v>66</v>
      </c>
      <c r="F4" s="5" t="s">
        <v>66</v>
      </c>
    </row>
    <row r="5" spans="1:6" ht="15" customHeight="1">
      <c r="A5" s="5"/>
      <c r="B5" s="5"/>
      <c r="C5" s="5" t="s">
        <v>1</v>
      </c>
      <c r="D5" s="5" t="s">
        <v>1</v>
      </c>
      <c r="E5" s="5" t="s">
        <v>1</v>
      </c>
      <c r="F5" s="5" t="s">
        <v>1</v>
      </c>
    </row>
    <row r="6" spans="1:6" ht="15" customHeight="1">
      <c r="A6" s="8" t="s">
        <v>96</v>
      </c>
      <c r="B6" s="8" t="s">
        <v>301</v>
      </c>
      <c r="C6" s="8"/>
      <c r="D6" s="8"/>
      <c r="E6" s="8"/>
      <c r="F6" s="8"/>
    </row>
    <row r="7" spans="1:6" ht="15" customHeight="1">
      <c r="A7" s="5" t="s">
        <v>66</v>
      </c>
      <c r="B7" s="5" t="s">
        <v>66</v>
      </c>
      <c r="C7" s="5" t="s">
        <v>66</v>
      </c>
      <c r="D7" s="5" t="s">
        <v>66</v>
      </c>
      <c r="E7" s="5" t="s">
        <v>66</v>
      </c>
      <c r="F7" s="5" t="s">
        <v>66</v>
      </c>
    </row>
    <row r="8" spans="1:6" ht="15" customHeight="1">
      <c r="A8" s="5"/>
      <c r="B8" s="5"/>
      <c r="C8" s="5" t="s">
        <v>1</v>
      </c>
      <c r="D8" s="5" t="s">
        <v>1</v>
      </c>
      <c r="E8" s="5" t="s">
        <v>1</v>
      </c>
      <c r="F8" s="5" t="s">
        <v>1</v>
      </c>
    </row>
    <row r="9" spans="1:6" ht="15" customHeight="1">
      <c r="A9" s="8" t="s">
        <v>144</v>
      </c>
      <c r="B9" s="8" t="s">
        <v>302</v>
      </c>
      <c r="C9" s="8"/>
      <c r="D9" s="8"/>
      <c r="E9" s="8"/>
      <c r="F9" s="8"/>
    </row>
    <row r="10" spans="1:6" ht="15" customHeight="1">
      <c r="A10" s="5" t="s">
        <v>66</v>
      </c>
      <c r="B10" s="5" t="s">
        <v>66</v>
      </c>
      <c r="C10" s="5" t="s">
        <v>66</v>
      </c>
      <c r="D10" s="5" t="s">
        <v>66</v>
      </c>
      <c r="E10" s="5" t="s">
        <v>66</v>
      </c>
      <c r="F10" s="5" t="s">
        <v>66</v>
      </c>
    </row>
    <row r="11" spans="1:6" ht="15" customHeight="1">
      <c r="A11" s="5"/>
      <c r="B11" s="5"/>
      <c r="C11" s="5" t="s">
        <v>1</v>
      </c>
      <c r="D11" s="5" t="s">
        <v>1</v>
      </c>
      <c r="E11" s="5" t="s">
        <v>1</v>
      </c>
      <c r="F11" s="5" t="s">
        <v>1</v>
      </c>
    </row>
    <row r="12" spans="1:6" ht="15" customHeight="1">
      <c r="A12" s="8" t="s">
        <v>147</v>
      </c>
      <c r="B12" s="8" t="s">
        <v>303</v>
      </c>
      <c r="C12" s="8"/>
      <c r="D12" s="8"/>
      <c r="E12" s="8"/>
      <c r="F12" s="8"/>
    </row>
    <row r="13" spans="1:6" ht="15" customHeight="1">
      <c r="A13" s="5" t="s">
        <v>66</v>
      </c>
      <c r="B13" s="5" t="s">
        <v>66</v>
      </c>
      <c r="C13" s="5" t="s">
        <v>66</v>
      </c>
      <c r="D13" s="5" t="s">
        <v>66</v>
      </c>
      <c r="E13" s="5" t="s">
        <v>66</v>
      </c>
      <c r="F13" s="5" t="s">
        <v>66</v>
      </c>
    </row>
    <row r="14" spans="1:6" ht="15" customHeight="1">
      <c r="A14" s="5" t="s">
        <v>1</v>
      </c>
      <c r="B14" s="5" t="s">
        <v>1</v>
      </c>
      <c r="C14" s="5" t="s">
        <v>1</v>
      </c>
      <c r="D14" s="5" t="s">
        <v>1</v>
      </c>
      <c r="E14" s="5" t="s">
        <v>1</v>
      </c>
      <c r="F14" s="5" t="s">
        <v>1</v>
      </c>
    </row>
    <row r="15" spans="1:6" ht="15" customHeight="1">
      <c r="A15" s="8" t="s">
        <v>154</v>
      </c>
      <c r="B15" s="8" t="s">
        <v>304</v>
      </c>
      <c r="C15" s="8"/>
      <c r="D15" s="8"/>
      <c r="E15" s="8"/>
      <c r="F15" s="8"/>
    </row>
    <row r="16" spans="1:6" ht="15" customHeight="1">
      <c r="A16" s="5" t="s">
        <v>66</v>
      </c>
      <c r="B16" s="5" t="s">
        <v>66</v>
      </c>
      <c r="C16" s="5" t="s">
        <v>66</v>
      </c>
      <c r="D16" s="5" t="s">
        <v>66</v>
      </c>
      <c r="E16" s="5" t="s">
        <v>66</v>
      </c>
      <c r="F16" s="5" t="s">
        <v>66</v>
      </c>
    </row>
    <row r="17" spans="1:6" ht="15" customHeight="1">
      <c r="A17" s="5" t="s">
        <v>1</v>
      </c>
      <c r="B17" s="5" t="s">
        <v>1</v>
      </c>
      <c r="C17" s="5" t="s">
        <v>1</v>
      </c>
      <c r="D17" s="5" t="s">
        <v>1</v>
      </c>
      <c r="E17" s="5" t="s">
        <v>1</v>
      </c>
      <c r="F17" s="5" t="s">
        <v>1</v>
      </c>
    </row>
    <row r="18" spans="1:6" ht="15" customHeight="1">
      <c r="A18" s="8" t="s">
        <v>147</v>
      </c>
      <c r="B18" s="8" t="s">
        <v>305</v>
      </c>
      <c r="C18" s="8"/>
      <c r="D18" s="8"/>
      <c r="E18" s="8"/>
      <c r="F18" s="8"/>
    </row>
    <row r="19" spans="1:6" ht="15" customHeight="1">
      <c r="A19" s="5" t="s">
        <v>66</v>
      </c>
      <c r="B19" s="5" t="s">
        <v>66</v>
      </c>
      <c r="C19" s="5" t="s">
        <v>66</v>
      </c>
      <c r="D19" s="5" t="s">
        <v>66</v>
      </c>
      <c r="E19" s="5" t="s">
        <v>66</v>
      </c>
      <c r="F19" s="5" t="s">
        <v>66</v>
      </c>
    </row>
    <row r="20" spans="1:6" ht="15" customHeight="1">
      <c r="A20" s="5" t="s">
        <v>1</v>
      </c>
      <c r="B20" s="5" t="s">
        <v>1</v>
      </c>
      <c r="C20" s="5" t="s">
        <v>1</v>
      </c>
      <c r="D20" s="5" t="s">
        <v>1</v>
      </c>
      <c r="E20" s="5" t="s">
        <v>1</v>
      </c>
      <c r="F20" s="5" t="s">
        <v>1</v>
      </c>
    </row>
  </sheetData>
  <mergeCells count="4">
    <mergeCell ref="D1:F1"/>
    <mergeCell ref="C1:C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autoPageBreaks="0" fitToPage="1"/>
  </sheetPr>
  <dimension ref="A1:D14"/>
  <sheetViews>
    <sheetView workbookViewId="0">
      <selection sqref="A1:A2"/>
    </sheetView>
  </sheetViews>
  <sheetFormatPr defaultRowHeight="12.75"/>
  <cols>
    <col min="1" max="1" width="6.7109375" customWidth="1"/>
    <col min="2" max="2" width="53.28515625" customWidth="1"/>
    <col min="3" max="3" width="24.28515625" customWidth="1"/>
    <col min="4" max="4" width="20.7109375" customWidth="1"/>
  </cols>
  <sheetData>
    <row r="1" spans="1:4" ht="15" customHeight="1">
      <c r="A1" s="51" t="s">
        <v>6</v>
      </c>
      <c r="B1" s="51" t="s">
        <v>117</v>
      </c>
      <c r="C1" s="51" t="s">
        <v>306</v>
      </c>
      <c r="D1" s="51"/>
    </row>
    <row r="2" spans="1:4" ht="15" customHeight="1">
      <c r="A2" s="51"/>
      <c r="B2" s="51"/>
      <c r="C2" s="7" t="s">
        <v>307</v>
      </c>
      <c r="D2" s="7" t="s">
        <v>308</v>
      </c>
    </row>
    <row r="3" spans="1:4" ht="15" customHeight="1">
      <c r="A3" s="5" t="s">
        <v>9</v>
      </c>
      <c r="B3" s="5" t="s">
        <v>309</v>
      </c>
      <c r="C3" s="5" t="s">
        <v>1</v>
      </c>
      <c r="D3" s="5" t="s">
        <v>1</v>
      </c>
    </row>
    <row r="4" spans="1:4" ht="15" customHeight="1">
      <c r="A4" s="5" t="s">
        <v>66</v>
      </c>
      <c r="B4" s="5" t="s">
        <v>66</v>
      </c>
      <c r="C4" s="5" t="s">
        <v>66</v>
      </c>
      <c r="D4" s="5" t="s">
        <v>66</v>
      </c>
    </row>
    <row r="5" spans="1:4" ht="15" customHeight="1">
      <c r="A5" s="5"/>
      <c r="B5" s="5"/>
      <c r="C5" s="5" t="s">
        <v>1</v>
      </c>
      <c r="D5" s="5" t="s">
        <v>1</v>
      </c>
    </row>
    <row r="6" spans="1:4" ht="15" customHeight="1">
      <c r="A6" s="5" t="s">
        <v>96</v>
      </c>
      <c r="B6" s="5" t="s">
        <v>310</v>
      </c>
      <c r="C6" s="5" t="s">
        <v>1</v>
      </c>
      <c r="D6" s="5" t="s">
        <v>1</v>
      </c>
    </row>
    <row r="7" spans="1:4" ht="15" customHeight="1">
      <c r="A7" s="5" t="s">
        <v>66</v>
      </c>
      <c r="B7" s="5" t="s">
        <v>66</v>
      </c>
      <c r="C7" s="5" t="s">
        <v>66</v>
      </c>
      <c r="D7" s="5" t="s">
        <v>66</v>
      </c>
    </row>
    <row r="8" spans="1:4" ht="15" customHeight="1">
      <c r="A8" s="5"/>
      <c r="B8" s="5"/>
      <c r="C8" s="5" t="s">
        <v>1</v>
      </c>
      <c r="D8" s="5" t="s">
        <v>1</v>
      </c>
    </row>
    <row r="9" spans="1:4" ht="15" customHeight="1">
      <c r="A9" s="5" t="s">
        <v>144</v>
      </c>
      <c r="B9" s="5" t="s">
        <v>311</v>
      </c>
      <c r="C9" s="5" t="s">
        <v>1</v>
      </c>
      <c r="D9" s="5" t="s">
        <v>1</v>
      </c>
    </row>
    <row r="10" spans="1:4" ht="15" customHeight="1">
      <c r="A10" s="5" t="s">
        <v>66</v>
      </c>
      <c r="B10" s="5" t="s">
        <v>66</v>
      </c>
      <c r="C10" s="5" t="s">
        <v>66</v>
      </c>
      <c r="D10" s="5" t="s">
        <v>66</v>
      </c>
    </row>
    <row r="11" spans="1:4" ht="15" customHeight="1">
      <c r="A11" s="5"/>
      <c r="B11" s="5"/>
      <c r="C11" s="5" t="s">
        <v>1</v>
      </c>
      <c r="D11" s="5" t="s">
        <v>1</v>
      </c>
    </row>
    <row r="12" spans="1:4" ht="15" customHeight="1">
      <c r="A12" s="5" t="s">
        <v>147</v>
      </c>
      <c r="B12" s="5" t="s">
        <v>312</v>
      </c>
      <c r="C12" s="5" t="s">
        <v>1</v>
      </c>
      <c r="D12" s="5" t="s">
        <v>1</v>
      </c>
    </row>
    <row r="13" spans="1:4" ht="15" customHeight="1">
      <c r="A13" s="5" t="s">
        <v>66</v>
      </c>
      <c r="B13" s="5" t="s">
        <v>66</v>
      </c>
      <c r="C13" s="5" t="s">
        <v>66</v>
      </c>
      <c r="D13" s="5" t="s">
        <v>66</v>
      </c>
    </row>
    <row r="14" spans="1:4" ht="15" customHeight="1">
      <c r="A14" s="5"/>
      <c r="B14" s="5"/>
      <c r="C14" s="5" t="s">
        <v>1</v>
      </c>
      <c r="D14" s="5" t="s">
        <v>1</v>
      </c>
    </row>
  </sheetData>
  <mergeCells count="3">
    <mergeCell ref="C1:D1"/>
    <mergeCell ref="A1:A2"/>
    <mergeCell ref="B1:B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pageSetUpPr autoPageBreaks="0" fitToPage="1"/>
  </sheetPr>
  <dimension ref="A1:G24"/>
  <sheetViews>
    <sheetView topLeftCell="A19" workbookViewId="0">
      <selection sqref="A1:A2"/>
    </sheetView>
  </sheetViews>
  <sheetFormatPr defaultRowHeight="12.75"/>
  <cols>
    <col min="1" max="1" width="6.7109375" customWidth="1"/>
    <col min="2" max="2" width="29.7109375" customWidth="1"/>
    <col min="3" max="7" width="14.28515625" customWidth="1"/>
  </cols>
  <sheetData>
    <row r="1" spans="1:7" ht="15" customHeight="1">
      <c r="A1" s="51" t="s">
        <v>6</v>
      </c>
      <c r="B1" s="51" t="s">
        <v>59</v>
      </c>
      <c r="C1" s="51" t="s">
        <v>235</v>
      </c>
      <c r="D1" s="51"/>
      <c r="E1" s="51" t="s">
        <v>236</v>
      </c>
      <c r="F1" s="51"/>
      <c r="G1" s="51" t="s">
        <v>57</v>
      </c>
    </row>
    <row r="2" spans="1:7" ht="15" customHeight="1">
      <c r="A2" s="51"/>
      <c r="B2" s="51"/>
      <c r="C2" s="7" t="s">
        <v>307</v>
      </c>
      <c r="D2" s="7" t="s">
        <v>313</v>
      </c>
      <c r="E2" s="7" t="s">
        <v>307</v>
      </c>
      <c r="F2" s="7" t="s">
        <v>313</v>
      </c>
      <c r="G2" s="51"/>
    </row>
    <row r="3" spans="1:7" ht="15" customHeight="1">
      <c r="A3" s="8" t="s">
        <v>61</v>
      </c>
      <c r="B3" s="8" t="s">
        <v>62</v>
      </c>
      <c r="C3" s="8" t="s">
        <v>1</v>
      </c>
      <c r="D3" s="8" t="s">
        <v>1</v>
      </c>
      <c r="E3" s="8" t="s">
        <v>1</v>
      </c>
      <c r="F3" s="8" t="s">
        <v>1</v>
      </c>
      <c r="G3" s="8" t="s">
        <v>1</v>
      </c>
    </row>
    <row r="4" spans="1:7" ht="15" customHeight="1">
      <c r="A4" s="5" t="s">
        <v>1</v>
      </c>
      <c r="B4" s="5" t="s">
        <v>314</v>
      </c>
      <c r="C4" s="5" t="s">
        <v>1</v>
      </c>
      <c r="D4" s="5" t="s">
        <v>1</v>
      </c>
      <c r="E4" s="5" t="s">
        <v>1</v>
      </c>
      <c r="F4" s="5" t="s">
        <v>1</v>
      </c>
      <c r="G4" s="5" t="s">
        <v>1</v>
      </c>
    </row>
    <row r="5" spans="1:7" ht="15" customHeight="1">
      <c r="A5" s="5" t="s">
        <v>1</v>
      </c>
      <c r="B5" s="5" t="s">
        <v>67</v>
      </c>
      <c r="C5" s="5" t="s">
        <v>1</v>
      </c>
      <c r="D5" s="5" t="s">
        <v>1</v>
      </c>
      <c r="E5" s="5" t="s">
        <v>1</v>
      </c>
      <c r="F5" s="5" t="s">
        <v>1</v>
      </c>
      <c r="G5" s="5" t="s">
        <v>1</v>
      </c>
    </row>
    <row r="6" spans="1:7" ht="15" customHeight="1">
      <c r="A6" s="5" t="s">
        <v>1</v>
      </c>
      <c r="B6" s="5" t="s">
        <v>315</v>
      </c>
      <c r="C6" s="5" t="s">
        <v>1</v>
      </c>
      <c r="D6" s="5" t="s">
        <v>1</v>
      </c>
      <c r="E6" s="5" t="s">
        <v>1</v>
      </c>
      <c r="F6" s="5" t="s">
        <v>1</v>
      </c>
      <c r="G6" s="5" t="s">
        <v>1</v>
      </c>
    </row>
    <row r="7" spans="1:7" ht="15" customHeight="1">
      <c r="A7" s="8" t="s">
        <v>69</v>
      </c>
      <c r="B7" s="8" t="s">
        <v>70</v>
      </c>
      <c r="C7" s="8" t="s">
        <v>1</v>
      </c>
      <c r="D7" s="8" t="s">
        <v>1</v>
      </c>
      <c r="E7" s="8" t="s">
        <v>1</v>
      </c>
      <c r="F7" s="8" t="s">
        <v>1</v>
      </c>
      <c r="G7" s="8" t="s">
        <v>1</v>
      </c>
    </row>
    <row r="8" spans="1:7" ht="15" customHeight="1">
      <c r="A8" s="5" t="s">
        <v>66</v>
      </c>
      <c r="B8" s="5" t="s">
        <v>66</v>
      </c>
      <c r="C8" s="5" t="s">
        <v>66</v>
      </c>
      <c r="D8" s="5" t="s">
        <v>66</v>
      </c>
      <c r="E8" s="5" t="s">
        <v>66</v>
      </c>
      <c r="F8" s="5" t="s">
        <v>66</v>
      </c>
      <c r="G8" s="5" t="s">
        <v>66</v>
      </c>
    </row>
    <row r="9" spans="1:7" ht="15" customHeight="1">
      <c r="A9" s="8" t="s">
        <v>72</v>
      </c>
      <c r="B9" s="8" t="s">
        <v>76</v>
      </c>
      <c r="C9" s="8" t="s">
        <v>1</v>
      </c>
      <c r="D9" s="8" t="s">
        <v>1</v>
      </c>
      <c r="E9" s="8" t="s">
        <v>1</v>
      </c>
      <c r="F9" s="8" t="s">
        <v>1</v>
      </c>
      <c r="G9" s="8" t="s">
        <v>1</v>
      </c>
    </row>
    <row r="10" spans="1:7" ht="15" customHeight="1">
      <c r="A10" s="5" t="s">
        <v>66</v>
      </c>
      <c r="B10" s="5" t="s">
        <v>66</v>
      </c>
      <c r="C10" s="5" t="s">
        <v>66</v>
      </c>
      <c r="D10" s="5" t="s">
        <v>66</v>
      </c>
      <c r="E10" s="5" t="s">
        <v>66</v>
      </c>
      <c r="F10" s="5" t="s">
        <v>66</v>
      </c>
      <c r="G10" s="5" t="s">
        <v>66</v>
      </c>
    </row>
    <row r="11" spans="1:7" ht="15" customHeight="1">
      <c r="A11" s="8" t="s">
        <v>75</v>
      </c>
      <c r="B11" s="8" t="s">
        <v>79</v>
      </c>
      <c r="C11" s="8" t="s">
        <v>1</v>
      </c>
      <c r="D11" s="8" t="s">
        <v>1</v>
      </c>
      <c r="E11" s="8" t="s">
        <v>1</v>
      </c>
      <c r="F11" s="8" t="s">
        <v>1</v>
      </c>
      <c r="G11" s="8" t="s">
        <v>1</v>
      </c>
    </row>
    <row r="12" spans="1:7" ht="15" customHeight="1">
      <c r="A12" s="5" t="s">
        <v>66</v>
      </c>
      <c r="B12" s="5" t="s">
        <v>66</v>
      </c>
      <c r="C12" s="5" t="s">
        <v>66</v>
      </c>
      <c r="D12" s="5" t="s">
        <v>66</v>
      </c>
      <c r="E12" s="5" t="s">
        <v>66</v>
      </c>
      <c r="F12" s="5" t="s">
        <v>66</v>
      </c>
      <c r="G12" s="5" t="s">
        <v>66</v>
      </c>
    </row>
    <row r="13" spans="1:7" ht="15" customHeight="1">
      <c r="A13" s="8" t="s">
        <v>78</v>
      </c>
      <c r="B13" s="8" t="s">
        <v>85</v>
      </c>
      <c r="C13" s="8" t="s">
        <v>1</v>
      </c>
      <c r="D13" s="8" t="s">
        <v>1</v>
      </c>
      <c r="E13" s="8" t="s">
        <v>1</v>
      </c>
      <c r="F13" s="8" t="s">
        <v>1</v>
      </c>
      <c r="G13" s="8" t="s">
        <v>1</v>
      </c>
    </row>
    <row r="14" spans="1:7" ht="15" customHeight="1">
      <c r="A14" s="5" t="s">
        <v>66</v>
      </c>
      <c r="B14" s="5" t="s">
        <v>66</v>
      </c>
      <c r="C14" s="5" t="s">
        <v>66</v>
      </c>
      <c r="D14" s="5" t="s">
        <v>66</v>
      </c>
      <c r="E14" s="5" t="s">
        <v>66</v>
      </c>
      <c r="F14" s="5" t="s">
        <v>66</v>
      </c>
      <c r="G14" s="5" t="s">
        <v>66</v>
      </c>
    </row>
    <row r="15" spans="1:7" ht="15" customHeight="1">
      <c r="A15" s="8" t="s">
        <v>81</v>
      </c>
      <c r="B15" s="8" t="s">
        <v>88</v>
      </c>
      <c r="C15" s="8" t="s">
        <v>1</v>
      </c>
      <c r="D15" s="8" t="s">
        <v>1</v>
      </c>
      <c r="E15" s="8" t="s">
        <v>1</v>
      </c>
      <c r="F15" s="8" t="s">
        <v>1</v>
      </c>
      <c r="G15" s="8" t="s">
        <v>1</v>
      </c>
    </row>
    <row r="16" spans="1:7" ht="15" customHeight="1">
      <c r="A16" s="5" t="s">
        <v>66</v>
      </c>
      <c r="B16" s="5" t="s">
        <v>66</v>
      </c>
      <c r="C16" s="5" t="s">
        <v>66</v>
      </c>
      <c r="D16" s="5" t="s">
        <v>66</v>
      </c>
      <c r="E16" s="5" t="s">
        <v>66</v>
      </c>
      <c r="F16" s="5" t="s">
        <v>66</v>
      </c>
      <c r="G16" s="5" t="s">
        <v>66</v>
      </c>
    </row>
    <row r="17" spans="1:7" ht="15" customHeight="1">
      <c r="A17" s="8" t="s">
        <v>84</v>
      </c>
      <c r="B17" s="8" t="s">
        <v>91</v>
      </c>
      <c r="C17" s="8" t="s">
        <v>1</v>
      </c>
      <c r="D17" s="8" t="s">
        <v>1</v>
      </c>
      <c r="E17" s="8" t="s">
        <v>1</v>
      </c>
      <c r="F17" s="8" t="s">
        <v>1</v>
      </c>
      <c r="G17" s="8" t="s">
        <v>1</v>
      </c>
    </row>
    <row r="18" spans="1:7" ht="15" customHeight="1">
      <c r="A18" s="5" t="s">
        <v>66</v>
      </c>
      <c r="B18" s="5" t="s">
        <v>66</v>
      </c>
      <c r="C18" s="5" t="s">
        <v>66</v>
      </c>
      <c r="D18" s="5" t="s">
        <v>66</v>
      </c>
      <c r="E18" s="5" t="s">
        <v>66</v>
      </c>
      <c r="F18" s="5" t="s">
        <v>66</v>
      </c>
      <c r="G18" s="5" t="s">
        <v>66</v>
      </c>
    </row>
    <row r="19" spans="1:7" ht="15" customHeight="1">
      <c r="A19" s="8" t="s">
        <v>87</v>
      </c>
      <c r="B19" s="8" t="s">
        <v>94</v>
      </c>
      <c r="C19" s="8" t="s">
        <v>1</v>
      </c>
      <c r="D19" s="8" t="s">
        <v>1</v>
      </c>
      <c r="E19" s="8" t="s">
        <v>1</v>
      </c>
      <c r="F19" s="8" t="s">
        <v>1</v>
      </c>
      <c r="G19" s="8" t="s">
        <v>1</v>
      </c>
    </row>
    <row r="20" spans="1:7" ht="15" customHeight="1">
      <c r="A20" s="5" t="s">
        <v>1</v>
      </c>
      <c r="B20" s="5" t="s">
        <v>97</v>
      </c>
      <c r="C20" s="5" t="s">
        <v>1</v>
      </c>
      <c r="D20" s="5" t="s">
        <v>1</v>
      </c>
      <c r="E20" s="5" t="s">
        <v>1</v>
      </c>
      <c r="F20" s="5" t="s">
        <v>1</v>
      </c>
      <c r="G20" s="5" t="s">
        <v>1</v>
      </c>
    </row>
    <row r="21" spans="1:7" ht="15" customHeight="1">
      <c r="A21" s="8" t="s">
        <v>99</v>
      </c>
      <c r="B21" s="8" t="s">
        <v>103</v>
      </c>
      <c r="C21" s="8" t="s">
        <v>1</v>
      </c>
      <c r="D21" s="8" t="s">
        <v>1</v>
      </c>
      <c r="E21" s="8" t="s">
        <v>1</v>
      </c>
      <c r="F21" s="8" t="s">
        <v>1</v>
      </c>
      <c r="G21" s="8" t="s">
        <v>1</v>
      </c>
    </row>
    <row r="22" spans="1:7" ht="15" customHeight="1">
      <c r="A22" s="5" t="s">
        <v>66</v>
      </c>
      <c r="B22" s="5" t="s">
        <v>66</v>
      </c>
      <c r="C22" s="5" t="s">
        <v>66</v>
      </c>
      <c r="D22" s="5" t="s">
        <v>66</v>
      </c>
      <c r="E22" s="5" t="s">
        <v>66</v>
      </c>
      <c r="F22" s="5" t="s">
        <v>66</v>
      </c>
      <c r="G22" s="5" t="s">
        <v>66</v>
      </c>
    </row>
    <row r="23" spans="1:7" ht="15" customHeight="1">
      <c r="A23" s="8" t="s">
        <v>102</v>
      </c>
      <c r="B23" s="8" t="s">
        <v>106</v>
      </c>
      <c r="C23" s="8" t="s">
        <v>1</v>
      </c>
      <c r="D23" s="8" t="s">
        <v>1</v>
      </c>
      <c r="E23" s="8" t="s">
        <v>1</v>
      </c>
      <c r="F23" s="8" t="s">
        <v>1</v>
      </c>
      <c r="G23" s="8" t="s">
        <v>1</v>
      </c>
    </row>
    <row r="24" spans="1:7" ht="15" customHeight="1">
      <c r="A24" s="8" t="s">
        <v>105</v>
      </c>
      <c r="B24" s="8" t="s">
        <v>109</v>
      </c>
      <c r="C24" s="8" t="s">
        <v>1</v>
      </c>
      <c r="D24" s="8" t="s">
        <v>1</v>
      </c>
      <c r="E24" s="8" t="s">
        <v>1</v>
      </c>
      <c r="F24" s="8" t="s">
        <v>1</v>
      </c>
      <c r="G24" s="8" t="s">
        <v>1</v>
      </c>
    </row>
  </sheetData>
  <mergeCells count="5">
    <mergeCell ref="E1:F1"/>
    <mergeCell ref="C1:D1"/>
    <mergeCell ref="G1:G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OWGDTCBDvt0L8EERjc7fEjZcjpc=</DigestValue>
    </Reference>
    <Reference Type="http://www.w3.org/2000/09/xmldsig#Object" URI="#idOfficeObject">
      <DigestMethod Algorithm="http://www.w3.org/2000/09/xmldsig#sha1"/>
      <DigestValue>01+hd6BlHTkdXbgbpA6l7bS/kxs=</DigestValue>
    </Reference>
    <Reference Type="http://uri.etsi.org/01903#SignedProperties" URI="#idSignedProperties">
      <Transforms>
        <Transform Algorithm="http://www.w3.org/TR/2001/REC-xml-c14n-20010315"/>
      </Transforms>
      <DigestMethod Algorithm="http://www.w3.org/2000/09/xmldsig#sha1"/>
      <DigestValue>jnvebQN/8e3hC6xPrm44EoD/8uY=</DigestValue>
    </Reference>
  </SignedInfo>
  <SignatureValue>sRLOU8SDFw8DZhRKUJOfdhsAaLCLQrTm6ac2PJdT3bLeg+vNpbLdLz8OxEMufbVl75vUZBrXyOfU
odE44KqGA5c7kzHYyLkXHkXqpOOdOCJ1Q78aG6HI1QMnflpZpV9anv8D0+lyaERt5Ma+eBhmvCar
42ziJ+X9u6sFa+iJ//U=</SignatureValue>
  <KeyInfo>
    <X509Data>
      <X509Certificate>MIIFxzCCA6+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IsZAEBDA5NU1Q6MDEwMzYxNzE0NzCBnzANBgkqhkiG9w0BAQEFAAOBjQAwgYkCgYEA7pSndCidHVtQiMDE4bOk9SyBIX6c9nWX+dmD57yq14r6IEC/aY9rUI5C8IDq9KtxLw5W9dOOtF2lGqGZhtabbtVgH42a6zkGzLQpFLDJaqf0TNZK+1TJjieHgd/5yPfMK5qTZyy6FXqNcU8qZKy8cA+jtzRwN6EjN+ijvxtqI80CAwEAAaOCAa4wggGqMHAGCCsGAQUFBwEBBGQwYjAyBggrBgEFBQcwAoYmaHR0cDovL3B1Yi52bnB0LWNhLnZuL2NlcnRzL3ZucHRjYS5jZXIwLAYIKwYBBQUHMAGGIGh0dHA6Ly9vY3NwLnZucHQtY2Eudm4vcmVzcG9uZGVyMB0GA1UdDgQWBBR7hLXIeO5HLjmgRjdorTv/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YlojxYBRd5ItKL3R6f4A/ANfu2k1dBiw8AqqwY1U/ynWxv6iIHXesF+7eZI86UbQW15oMjizCWQIxiHttjxpogjFq1TF2Bg6gWVoyAbDkG8SyIfWwzKwqid7C9JZAGbnvamhJDa4vjvA/qeOf5XckKEOO5Iz52h2ermbDEePxRJg8NcYy46nZr3z9e/QlFk02JBTS+0H0RAU/cmsuPnWlWOKGRpvV8fJ5UaOUmrIvtGZmQ09YM5wgM6gVGmTEctMkin6FIjFobyTjIQTMBFtPBUQLPRuxScov7U0jPV5GPJWcB3dE/7uqGVakcKqeqHVBBdMibQ1t1Jz5H80bRTWG5RMHPsFdLpXoOqxQPD9f1xdKrzhejfgo9EzeTeXlnKyDRrEyVJXEy/LtXOIdSL0qj2dsO/1DFJXhmn9NL3Qoxfj7Sj/Tav8VsFQCGF00r/G49/y+NfX5pdcBYU7C2LbQ0GonFN4GIEfdlmuHyBU0hZmSLBSZfhX/5x50fwXbi+RHwKwunQ93tDL8Ykl3VPpvXhUyz9PHkW4SnNCJp3fZnfySyNZutOk3By4sKl02AHS9vpFmMNwnMfqv3ycGRT5vAHOPsbUGpf4BgU7bdNd6xuEVUrcjmtd4oV+LkztdBgK+c+bDIssmnzJ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0/09/xmldsig#sha1"/>
        <DigestValue>Mm4A6PKmzMC4h/lAw4gMaGoYdCI=</DigestValue>
      </Reference>
      <Reference URI="/xl/calcChain.xml?ContentType=application/vnd.openxmlformats-officedocument.spreadsheetml.calcChain+xml">
        <DigestMethod Algorithm="http://www.w3.org/2000/09/xmldsig#sha1"/>
        <DigestValue>U6hwLTtyajy/bQCdKC2aYlfCOuc=</DigestValue>
      </Reference>
      <Reference URI="/xl/comments1.xml?ContentType=application/vnd.openxmlformats-officedocument.spreadsheetml.comments+xml">
        <DigestMethod Algorithm="http://www.w3.org/2000/09/xmldsig#sha1"/>
        <DigestValue>QXRT578D94T+vxazKHWTmvic7ww=</DigestValue>
      </Reference>
      <Reference URI="/xl/comments2.xml?ContentType=application/vnd.openxmlformats-officedocument.spreadsheetml.comments+xml">
        <DigestMethod Algorithm="http://www.w3.org/2000/09/xmldsig#sha1"/>
        <DigestValue>8TdFMSYo1RT8jMRA4O+7a6Qir0w=</DigestValue>
      </Reference>
      <Reference URI="/xl/comments3.xml?ContentType=application/vnd.openxmlformats-officedocument.spreadsheetml.comments+xml">
        <DigestMethod Algorithm="http://www.w3.org/2000/09/xmldsig#sha1"/>
        <DigestValue>WWS0520tg+kjefHzIFZ91aGTJzc=</DigestValue>
      </Reference>
      <Reference URI="/xl/comments4.xml?ContentType=application/vnd.openxmlformats-officedocument.spreadsheetml.comments+xml">
        <DigestMethod Algorithm="http://www.w3.org/2000/09/xmldsig#sha1"/>
        <DigestValue>+ZliT+ckrd+/juZ0CEmxtMJuUTg=</DigestValue>
      </Reference>
      <Reference URI="/xl/comments5.xml?ContentType=application/vnd.openxmlformats-officedocument.spreadsheetml.comments+xml">
        <DigestMethod Algorithm="http://www.w3.org/2000/09/xmldsig#sha1"/>
        <DigestValue>vth/TXhtVTsfjD9gaCv9jB1Xnlc=</DigestValue>
      </Reference>
      <Reference URI="/xl/comments6.xml?ContentType=application/vnd.openxmlformats-officedocument.spreadsheetml.comments+xml">
        <DigestMethod Algorithm="http://www.w3.org/2000/09/xmldsig#sha1"/>
        <DigestValue>Y4QwhO1RryslWu4XbTKADJ5mpEo=</DigestValue>
      </Reference>
      <Reference URI="/xl/drawings/vmlDrawing1.vml?ContentType=application/vnd.openxmlformats-officedocument.vmlDrawing">
        <DigestMethod Algorithm="http://www.w3.org/2000/09/xmldsig#sha1"/>
        <DigestValue>SszzYaZy1D5X20XovBPBOtmnuzA=</DigestValue>
      </Reference>
      <Reference URI="/xl/drawings/vmlDrawing2.vml?ContentType=application/vnd.openxmlformats-officedocument.vmlDrawing">
        <DigestMethod Algorithm="http://www.w3.org/2000/09/xmldsig#sha1"/>
        <DigestValue>r7Qp/W1zyYaKHRvn7ga7ZrPCCPY=</DigestValue>
      </Reference>
      <Reference URI="/xl/drawings/vmlDrawing3.vml?ContentType=application/vnd.openxmlformats-officedocument.vmlDrawing">
        <DigestMethod Algorithm="http://www.w3.org/2000/09/xmldsig#sha1"/>
        <DigestValue>OGFQbrk41jpkuKGzroAn6gTWbPw=</DigestValue>
      </Reference>
      <Reference URI="/xl/drawings/vmlDrawing4.vml?ContentType=application/vnd.openxmlformats-officedocument.vmlDrawing">
        <DigestMethod Algorithm="http://www.w3.org/2000/09/xmldsig#sha1"/>
        <DigestValue>aOYAOt2AKOcn35l6Iq7AElmgUuI=</DigestValue>
      </Reference>
      <Reference URI="/xl/drawings/vmlDrawing5.vml?ContentType=application/vnd.openxmlformats-officedocument.vmlDrawing">
        <DigestMethod Algorithm="http://www.w3.org/2000/09/xmldsig#sha1"/>
        <DigestValue>fflwfTigIE/mlC8kNCAZryB94Bo=</DigestValue>
      </Reference>
      <Reference URI="/xl/drawings/vmlDrawing6.vml?ContentType=application/vnd.openxmlformats-officedocument.vmlDrawing">
        <DigestMethod Algorithm="http://www.w3.org/2000/09/xmldsig#sha1"/>
        <DigestValue>k1XmsItIsE2yznojcjitn1xDrJA=</DigestValue>
      </Reference>
      <Reference URI="/xl/printerSettings/printerSettings1.bin?ContentType=application/vnd.openxmlformats-officedocument.spreadsheetml.printerSettings">
        <DigestMethod Algorithm="http://www.w3.org/2000/09/xmldsig#sha1"/>
        <DigestValue>qwzMzJITiZBjJPMEOsz/FCQqlZs=</DigestValue>
      </Reference>
      <Reference URI="/xl/printerSettings/printerSettings10.bin?ContentType=application/vnd.openxmlformats-officedocument.spreadsheetml.printerSettings">
        <DigestMethod Algorithm="http://www.w3.org/2000/09/xmldsig#sha1"/>
        <DigestValue>qwzMzJITiZBjJPMEOsz/FCQqlZs=</DigestValue>
      </Reference>
      <Reference URI="/xl/printerSettings/printerSettings11.bin?ContentType=application/vnd.openxmlformats-officedocument.spreadsheetml.printerSettings">
        <DigestMethod Algorithm="http://www.w3.org/2000/09/xmldsig#sha1"/>
        <DigestValue>qwzMzJITiZBjJPMEOsz/FCQqlZs=</DigestValue>
      </Reference>
      <Reference URI="/xl/printerSettings/printerSettings12.bin?ContentType=application/vnd.openxmlformats-officedocument.spreadsheetml.printerSettings">
        <DigestMethod Algorithm="http://www.w3.org/2000/09/xmldsig#sha1"/>
        <DigestValue>qwzMzJITiZBjJPMEOsz/FCQqlZs=</DigestValue>
      </Reference>
      <Reference URI="/xl/printerSettings/printerSettings13.bin?ContentType=application/vnd.openxmlformats-officedocument.spreadsheetml.printerSettings">
        <DigestMethod Algorithm="http://www.w3.org/2000/09/xmldsig#sha1"/>
        <DigestValue>qwzMzJITiZBjJPMEOsz/FCQqlZs=</DigestValue>
      </Reference>
      <Reference URI="/xl/printerSettings/printerSettings2.bin?ContentType=application/vnd.openxmlformats-officedocument.spreadsheetml.printerSettings">
        <DigestMethod Algorithm="http://www.w3.org/2000/09/xmldsig#sha1"/>
        <DigestValue>qwzMzJITiZBjJPMEOsz/FCQqlZs=</DigestValue>
      </Reference>
      <Reference URI="/xl/printerSettings/printerSettings3.bin?ContentType=application/vnd.openxmlformats-officedocument.spreadsheetml.printerSettings">
        <DigestMethod Algorithm="http://www.w3.org/2000/09/xmldsig#sha1"/>
        <DigestValue>qwzMzJITiZBjJPMEOsz/FCQqlZs=</DigestValue>
      </Reference>
      <Reference URI="/xl/printerSettings/printerSettings4.bin?ContentType=application/vnd.openxmlformats-officedocument.spreadsheetml.printerSettings">
        <DigestMethod Algorithm="http://www.w3.org/2000/09/xmldsig#sha1"/>
        <DigestValue>K0Ow5wkweqW7EJUmLFoBn/whL2Y=</DigestValue>
      </Reference>
      <Reference URI="/xl/printerSettings/printerSettings5.bin?ContentType=application/vnd.openxmlformats-officedocument.spreadsheetml.printerSettings">
        <DigestMethod Algorithm="http://www.w3.org/2000/09/xmldsig#sha1"/>
        <DigestValue>qwzMzJITiZBjJPMEOsz/FCQqlZs=</DigestValue>
      </Reference>
      <Reference URI="/xl/printerSettings/printerSettings6.bin?ContentType=application/vnd.openxmlformats-officedocument.spreadsheetml.printerSettings">
        <DigestMethod Algorithm="http://www.w3.org/2000/09/xmldsig#sha1"/>
        <DigestValue>qwzMzJITiZBjJPMEOsz/FCQqlZs=</DigestValue>
      </Reference>
      <Reference URI="/xl/printerSettings/printerSettings7.bin?ContentType=application/vnd.openxmlformats-officedocument.spreadsheetml.printerSettings">
        <DigestMethod Algorithm="http://www.w3.org/2000/09/xmldsig#sha1"/>
        <DigestValue>qwzMzJITiZBjJPMEOsz/FCQqlZs=</DigestValue>
      </Reference>
      <Reference URI="/xl/printerSettings/printerSettings8.bin?ContentType=application/vnd.openxmlformats-officedocument.spreadsheetml.printerSettings">
        <DigestMethod Algorithm="http://www.w3.org/2000/09/xmldsig#sha1"/>
        <DigestValue>qwzMzJITiZBjJPMEOsz/FCQqlZs=</DigestValue>
      </Reference>
      <Reference URI="/xl/printerSettings/printerSettings9.bin?ContentType=application/vnd.openxmlformats-officedocument.spreadsheetml.printerSettings">
        <DigestMethod Algorithm="http://www.w3.org/2000/09/xmldsig#sha1"/>
        <DigestValue>qwzMzJITiZBjJPMEOsz/FCQqlZs=</DigestValue>
      </Reference>
      <Reference URI="/xl/sharedStrings.xml?ContentType=application/vnd.openxmlformats-officedocument.spreadsheetml.sharedStrings+xml">
        <DigestMethod Algorithm="http://www.w3.org/2000/09/xmldsig#sha1"/>
        <DigestValue>jaQbqhb3h+xsik80Dn546a5Yc+c=</DigestValue>
      </Reference>
      <Reference URI="/xl/styles.xml?ContentType=application/vnd.openxmlformats-officedocument.spreadsheetml.styles+xml">
        <DigestMethod Algorithm="http://www.w3.org/2000/09/xmldsig#sha1"/>
        <DigestValue>MhPKYtSaBZ12lk4UFMYeI+Avvt0=</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6vhzN97HVxabbzUaGQl9yTkaWKM=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r4rS8VUj49jZoxRX74fEXF1s9D0=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7NBJrWrUzp/xREEV2Q4vR0I0npA=</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0f1Rv/2amw+sw0KK8SZrfusgEQc=</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khDrnFhsRNZy1u8EibsWffU8Oss=</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48oMDKr1zwC2nQiX6f4KAX0ALOo=</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ppn6yuU6nnTOa4st3OY3u1yTxNs=</DigestValue>
      </Reference>
      <Reference URI="/xl/worksheets/sheet1.xml?ContentType=application/vnd.openxmlformats-officedocument.spreadsheetml.worksheet+xml">
        <DigestMethod Algorithm="http://www.w3.org/2000/09/xmldsig#sha1"/>
        <DigestValue>BZ/jKP5e+6875HwPgld2d/z3Bv4=</DigestValue>
      </Reference>
      <Reference URI="/xl/worksheets/sheet10.xml?ContentType=application/vnd.openxmlformats-officedocument.spreadsheetml.worksheet+xml">
        <DigestMethod Algorithm="http://www.w3.org/2000/09/xmldsig#sha1"/>
        <DigestValue>z2PDjwYtw1/16uGMcBYIZzplF0s=</DigestValue>
      </Reference>
      <Reference URI="/xl/worksheets/sheet11.xml?ContentType=application/vnd.openxmlformats-officedocument.spreadsheetml.worksheet+xml">
        <DigestMethod Algorithm="http://www.w3.org/2000/09/xmldsig#sha1"/>
        <DigestValue>IGBNZYNluMfW1G+ZYWdNm9MKaMQ=</DigestValue>
      </Reference>
      <Reference URI="/xl/worksheets/sheet12.xml?ContentType=application/vnd.openxmlformats-officedocument.spreadsheetml.worksheet+xml">
        <DigestMethod Algorithm="http://www.w3.org/2000/09/xmldsig#sha1"/>
        <DigestValue>8IEZq75mFJaUIHWLFdQJBbje7y8=</DigestValue>
      </Reference>
      <Reference URI="/xl/worksheets/sheet13.xml?ContentType=application/vnd.openxmlformats-officedocument.spreadsheetml.worksheet+xml">
        <DigestMethod Algorithm="http://www.w3.org/2000/09/xmldsig#sha1"/>
        <DigestValue>zwOuTfPOhYaRF7s0K8Ea+ozkJ+Q=</DigestValue>
      </Reference>
      <Reference URI="/xl/worksheets/sheet2.xml?ContentType=application/vnd.openxmlformats-officedocument.spreadsheetml.worksheet+xml">
        <DigestMethod Algorithm="http://www.w3.org/2000/09/xmldsig#sha1"/>
        <DigestValue>mMxJrO7WqPP+bMebPqPm/zzeg/Y=</DigestValue>
      </Reference>
      <Reference URI="/xl/worksheets/sheet3.xml?ContentType=application/vnd.openxmlformats-officedocument.spreadsheetml.worksheet+xml">
        <DigestMethod Algorithm="http://www.w3.org/2000/09/xmldsig#sha1"/>
        <DigestValue>2i+q83OeM3fWnQhFaleEPnVCnww=</DigestValue>
      </Reference>
      <Reference URI="/xl/worksheets/sheet4.xml?ContentType=application/vnd.openxmlformats-officedocument.spreadsheetml.worksheet+xml">
        <DigestMethod Algorithm="http://www.w3.org/2000/09/xmldsig#sha1"/>
        <DigestValue>TMTkkK7k65Xq1smdNDdY+gMrP4U=</DigestValue>
      </Reference>
      <Reference URI="/xl/worksheets/sheet5.xml?ContentType=application/vnd.openxmlformats-officedocument.spreadsheetml.worksheet+xml">
        <DigestMethod Algorithm="http://www.w3.org/2000/09/xmldsig#sha1"/>
        <DigestValue>VreKbkMcf8Xy24I/8xII2Bs6C8c=</DigestValue>
      </Reference>
      <Reference URI="/xl/worksheets/sheet6.xml?ContentType=application/vnd.openxmlformats-officedocument.spreadsheetml.worksheet+xml">
        <DigestMethod Algorithm="http://www.w3.org/2000/09/xmldsig#sha1"/>
        <DigestValue>IJ/QXCJxmK17Bn1118Wu0uskQKE=</DigestValue>
      </Reference>
      <Reference URI="/xl/worksheets/sheet7.xml?ContentType=application/vnd.openxmlformats-officedocument.spreadsheetml.worksheet+xml">
        <DigestMethod Algorithm="http://www.w3.org/2000/09/xmldsig#sha1"/>
        <DigestValue>36rWdhekJnwuNobLPHirspyIFi8=</DigestValue>
      </Reference>
      <Reference URI="/xl/worksheets/sheet8.xml?ContentType=application/vnd.openxmlformats-officedocument.spreadsheetml.worksheet+xml">
        <DigestMethod Algorithm="http://www.w3.org/2000/09/xmldsig#sha1"/>
        <DigestValue>8Tu3OHShPXZiPZrMeTPXXw0PVs4=</DigestValue>
      </Reference>
      <Reference URI="/xl/worksheets/sheet9.xml?ContentType=application/vnd.openxmlformats-officedocument.spreadsheetml.worksheet+xml">
        <DigestMethod Algorithm="http://www.w3.org/2000/09/xmldsig#sha1"/>
        <DigestValue>7QLftUOAFrK8sf/DUrqgHxSNMdI=</DigestValue>
      </Reference>
    </Manifest>
    <SignatureProperties>
      <SignatureProperty Id="idSignatureTime" Target="#idPackageSignature">
        <mdssi:SignatureTime xmlns:mdssi="http://schemas.openxmlformats.org/package/2006/digital-signature">
          <mdssi:Format>YYYY-MM-DDThh:mm:ssTZD</mdssi:Format>
          <mdssi:Value>2022-04-05T12:10:29Z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16.0.14326/22</OfficeVersion>
          <ApplicationVersion>16.0.14326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2022-04-05T12:10:29Z</xd:SigningTime>
          <xd:SigningCertificate>
            <xd:Cert>
              <xd:CertDigest>
                <DigestMethod Algorithm="http://www.w3.org/2000/09/xmldsig#sha1"/>
                <DigestValue>i/4xqchdECz631I9Txom3VmEQqE=</DigestValue>
              </xd:CertDigest>
              <xd:IssuerSerial>
                <X509IssuerName>CN=VNPT Certification Authority, OU=VNPT-CA Trust Network, O=VNPT Group, C=VN</X509IssuerName>
                <X509SerialNumber>111660364321857326909802287856997449013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Tong quat</vt:lpstr>
      <vt:lpstr>BCTaiSan_06027</vt:lpstr>
      <vt:lpstr>BCKetQuaHoatDong_06028</vt:lpstr>
      <vt:lpstr>BCDanhMucDauTu_06029</vt:lpstr>
      <vt:lpstr>BCHoatDongVay_06026</vt:lpstr>
      <vt:lpstr>Khac_06030</vt:lpstr>
      <vt:lpstr>TKGD_BDS</vt:lpstr>
      <vt:lpstr>HanMucTuDoanh_DTGTNN</vt:lpstr>
      <vt:lpstr>BCTaiSan_DTGTNN</vt:lpstr>
      <vt:lpstr>KetQuaHoatDong_DTGTNN</vt:lpstr>
      <vt:lpstr>DanhMucTaiSan_DTGTNN</vt:lpstr>
      <vt:lpstr>PhanHoiNHGS_06276</vt:lpstr>
      <vt:lpstr>SheetHidden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Duong Ngoc Dieu, My</dc:creator>
  <cp:lastModifiedBy>Trinh Hoai, Nam</cp:lastModifiedBy>
  <dcterms:created xsi:type="dcterms:W3CDTF">2021-06-04T04:47:16Z</dcterms:created>
  <dcterms:modified xsi:type="dcterms:W3CDTF">2022-04-05T12:10:17Z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y fmtid="{D5CDD505-2E9C-101B-9397-08002B2CF9AE}" pid="4" name="MSIP_Label_ebbfc019-7f88-4fb6-96d6-94ffadd4b772_Enabled">
    <vt:lpwstr>true</vt:lpwstr>
  </property>
  <property fmtid="{D5CDD505-2E9C-101B-9397-08002B2CF9AE}" pid="5" name="MSIP_Label_ebbfc019-7f88-4fb6-96d6-94ffadd4b772_SetDate">
    <vt:lpwstr>2022-04-05T12:10:17Z</vt:lpwstr>
  </property>
  <property fmtid="{D5CDD505-2E9C-101B-9397-08002B2CF9AE}" pid="6" name="MSIP_Label_ebbfc019-7f88-4fb6-96d6-94ffadd4b772_Method">
    <vt:lpwstr>Privileged</vt:lpwstr>
  </property>
  <property fmtid="{D5CDD505-2E9C-101B-9397-08002B2CF9AE}" pid="7" name="MSIP_Label_ebbfc019-7f88-4fb6-96d6-94ffadd4b772_Name">
    <vt:lpwstr>ebbfc019-7f88-4fb6-96d6-94ffadd4b772</vt:lpwstr>
  </property>
  <property fmtid="{D5CDD505-2E9C-101B-9397-08002B2CF9AE}" pid="8" name="MSIP_Label_ebbfc019-7f88-4fb6-96d6-94ffadd4b772_SiteId">
    <vt:lpwstr>b44900f1-2def-4c3b-9ec6-9020d604e19e</vt:lpwstr>
  </property>
  <property fmtid="{D5CDD505-2E9C-101B-9397-08002B2CF9AE}" pid="9" name="MSIP_Label_ebbfc019-7f88-4fb6-96d6-94ffadd4b772_ActionId">
    <vt:lpwstr>996e3d68-cab9-41c3-b6df-6c275ad814c7</vt:lpwstr>
  </property>
  <property fmtid="{D5CDD505-2E9C-101B-9397-08002B2CF9AE}" pid="10" name="MSIP_Label_ebbfc019-7f88-4fb6-96d6-94ffadd4b772_ContentBits">
    <vt:lpwstr>1</vt:lpwstr>
  </property>
</Properties>
</file>